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tabRatio="720" activeTab="0"/>
  </bookViews>
  <sheets>
    <sheet name="Part-I" sheetId="1" r:id="rId1"/>
    <sheet name="Part-II" sheetId="2" r:id="rId2"/>
    <sheet name="Part-III." sheetId="3" r:id="rId3"/>
    <sheet name="Part-IV" sheetId="4" r:id="rId4"/>
    <sheet name="Part-V-A" sheetId="5" r:id="rId5"/>
    <sheet name="Part-V-B" sheetId="6" r:id="rId6"/>
  </sheets>
  <externalReferences>
    <externalReference r:id="rId9"/>
  </externalReferences>
  <definedNames>
    <definedName name="_xlnm.Print_Area" localSheetId="0">'Part-I'!$A$1:$U$35</definedName>
    <definedName name="_xlnm.Print_Area" localSheetId="1">'Part-II'!$A$1:$P$37</definedName>
    <definedName name="_xlnm.Print_Area" localSheetId="2">'Part-III.'!$A$1:$BJ$22</definedName>
    <definedName name="_xlnm.Print_Area" localSheetId="3">'Part-IV'!$A$1:$L$31</definedName>
    <definedName name="_xlnm.Print_Area" localSheetId="4">'Part-V-A'!$A$1:$V$22</definedName>
    <definedName name="_xlnm.Print_Area" localSheetId="5">'Part-V-B'!$A$1:$Z$23</definedName>
    <definedName name="_xlnm.Print_Titles" localSheetId="1">'Part-II'!$9:$9</definedName>
    <definedName name="_xlnm.Print_Titles" localSheetId="2">'Part-III.'!$10:$10</definedName>
  </definedNames>
  <calcPr fullCalcOnLoad="1"/>
</workbook>
</file>

<file path=xl/comments2.xml><?xml version="1.0" encoding="utf-8"?>
<comments xmlns="http://schemas.openxmlformats.org/spreadsheetml/2006/main">
  <authors>
    <author>N.R.E.G.S.4</author>
  </authors>
  <commentList>
    <comment ref="K27" authorId="0">
      <text>
        <r>
          <rPr>
            <b/>
            <sz val="12"/>
            <rFont val="Tahoma"/>
            <family val="2"/>
          </rPr>
          <t>Apr' 11</t>
        </r>
      </text>
    </comment>
    <comment ref="N28" authorId="0">
      <text>
        <r>
          <rPr>
            <b/>
            <sz val="12"/>
            <rFont val="Tahoma"/>
            <family val="2"/>
          </rPr>
          <t>Apr' 11</t>
        </r>
      </text>
    </comment>
    <comment ref="O28" authorId="0">
      <text>
        <r>
          <rPr>
            <b/>
            <sz val="12"/>
            <rFont val="Tahoma"/>
            <family val="2"/>
          </rPr>
          <t>Apr' 11</t>
        </r>
      </text>
    </comment>
  </commentList>
</comments>
</file>

<file path=xl/sharedStrings.xml><?xml version="1.0" encoding="utf-8"?>
<sst xmlns="http://schemas.openxmlformats.org/spreadsheetml/2006/main" count="414" uniqueCount="143">
  <si>
    <t>Sl. No.</t>
  </si>
  <si>
    <t>Cumulative No of HH issued
jobcards (Till the reporting
month)</t>
  </si>
  <si>
    <t>SC</t>
  </si>
  <si>
    <t>ST</t>
  </si>
  <si>
    <t>Others</t>
  </si>
  <si>
    <t>Total</t>
  </si>
  <si>
    <t>Cumulative No of
HH demanded
employment (Till
the reporting
month)</t>
  </si>
  <si>
    <t>Cumulative Labour
Budget estimation
of employment
provided (Till the
reporting month)</t>
  </si>
  <si>
    <t>Cumulative No
of HH provided
employment (Till
the reporting
month)</t>
  </si>
  <si>
    <t>No. of HH
working under
NREGA
during the
reporting
month</t>
  </si>
  <si>
    <t>Cumulative Labour
Budget estimation
of persondays (Till
the reporting
month)</t>
  </si>
  <si>
    <t>Cumulative Persondays generated
(in Lakhs) (till the reporting month)</t>
  </si>
  <si>
    <t>Women</t>
  </si>
  <si>
    <t>Cumulative
No of HH
completed
100 days (Till
the reporting
month</t>
  </si>
  <si>
    <t>No. of HH
which are
beneficiary
of land
reform/ IAY</t>
  </si>
  <si>
    <t>No. of
Disabled
beneficiary
individuals</t>
  </si>
  <si>
    <t>a</t>
  </si>
  <si>
    <t>b</t>
  </si>
  <si>
    <t>c</t>
  </si>
  <si>
    <t>d</t>
  </si>
  <si>
    <t>e</t>
  </si>
  <si>
    <t>MPR- Part-I</t>
  </si>
  <si>
    <t>Block</t>
  </si>
  <si>
    <t>Alipurduar-I</t>
  </si>
  <si>
    <t>Alipurduar-II</t>
  </si>
  <si>
    <t>Dhupguri</t>
  </si>
  <si>
    <t>Falakata</t>
  </si>
  <si>
    <t>Kalchini</t>
  </si>
  <si>
    <t>Kumargram</t>
  </si>
  <si>
    <t>Madarihat-Birpara</t>
  </si>
  <si>
    <t>Mal</t>
  </si>
  <si>
    <t>Matiali</t>
  </si>
  <si>
    <t>Maynaguri</t>
  </si>
  <si>
    <t>Nagrakata</t>
  </si>
  <si>
    <t>Rajganj</t>
  </si>
  <si>
    <t>Sadar</t>
  </si>
  <si>
    <t>Total:</t>
  </si>
  <si>
    <t>MONTHLY PROGRESS REPORT</t>
  </si>
  <si>
    <t>Jalpaiguri District</t>
  </si>
  <si>
    <t>(Rs. in lakh)</t>
  </si>
  <si>
    <t>Name of the Block</t>
  </si>
  <si>
    <t>Released last year but received during the current year</t>
  </si>
  <si>
    <t>Misc. Receipt</t>
  </si>
  <si>
    <r>
      <t xml:space="preserve">Total Availability                  </t>
    </r>
    <r>
      <rPr>
        <b/>
        <sz val="8"/>
        <rFont val="CG Omega"/>
        <family val="2"/>
      </rPr>
      <t>(4+5+6+7+8)</t>
    </r>
  </si>
  <si>
    <t xml:space="preserve">Cummulative Expenditure </t>
  </si>
  <si>
    <t>Central</t>
  </si>
  <si>
    <t>State</t>
  </si>
  <si>
    <t>On unskilled wage</t>
  </si>
  <si>
    <t>On semi-skilled and skilled wage</t>
  </si>
  <si>
    <t>On material</t>
  </si>
  <si>
    <t>Line Deptt.</t>
  </si>
  <si>
    <t>G.T.</t>
  </si>
  <si>
    <t>Cumulative
Labour Budget
estimation of
Total
Expenditure (Till
the reporting
month)</t>
  </si>
  <si>
    <t>Admistrative Expenses</t>
  </si>
  <si>
    <t xml:space="preserve">Recurring </t>
  </si>
  <si>
    <t>Non-Recurring</t>
  </si>
  <si>
    <r>
      <t xml:space="preserve">Total             </t>
    </r>
    <r>
      <rPr>
        <b/>
        <sz val="8"/>
        <rFont val="CG Omega"/>
        <family val="2"/>
      </rPr>
      <t xml:space="preserve">  (9+10+11+12)</t>
    </r>
  </si>
  <si>
    <t>Part-II</t>
  </si>
  <si>
    <t xml:space="preserve">Water Conservation and water harvesting </t>
  </si>
  <si>
    <t>Draught Proofing</t>
  </si>
  <si>
    <t>Micro Irrigation Works</t>
  </si>
  <si>
    <t>Renovation of traditional water bodies</t>
  </si>
  <si>
    <t xml:space="preserve">Land Development </t>
  </si>
  <si>
    <t xml:space="preserve">Flood Control &amp; Protection </t>
  </si>
  <si>
    <t>Rural Connectivity</t>
  </si>
  <si>
    <t>Any other activity (approved by MRD)</t>
  </si>
  <si>
    <t>Completed works</t>
  </si>
  <si>
    <t>Ongoing Works</t>
  </si>
  <si>
    <t>Unit</t>
  </si>
  <si>
    <t>Expenditure (lac)</t>
  </si>
  <si>
    <t>No.</t>
  </si>
  <si>
    <t>Cu. Mt.</t>
  </si>
  <si>
    <t>Hec.</t>
  </si>
  <si>
    <t>Kms.</t>
  </si>
  <si>
    <t>No. of Muster Rolls
verified</t>
  </si>
  <si>
    <t xml:space="preserve">Due </t>
  </si>
  <si>
    <t>Completed</t>
  </si>
  <si>
    <t>Part-IV</t>
  </si>
  <si>
    <t>No. of Social Audits
completed</t>
  </si>
  <si>
    <t>No. of inspections
conducted (2%, 10%,
100% at the State,
District and Block
levels</t>
  </si>
  <si>
    <t>No. of Gram Sabhas
held</t>
  </si>
  <si>
    <t>No of Complaints
disposed by PO, DPCs</t>
  </si>
  <si>
    <t>Sl. No</t>
  </si>
  <si>
    <t>Gram Panchayat Level</t>
  </si>
  <si>
    <t>Block Level</t>
  </si>
  <si>
    <t>PRI Functionaries</t>
  </si>
  <si>
    <t>Vigilance &amp; Monitoring Committee Report</t>
  </si>
  <si>
    <t>Gram Rozgar Sahayak</t>
  </si>
  <si>
    <t>Accountant</t>
  </si>
  <si>
    <t>Engineers / Technical Assistants</t>
  </si>
  <si>
    <t>Programme Officer</t>
  </si>
  <si>
    <t>Computer Assistant</t>
  </si>
  <si>
    <t>Target</t>
  </si>
  <si>
    <t>Achievement</t>
  </si>
  <si>
    <t>Nos to be Trained</t>
  </si>
  <si>
    <t>Nos Trained</t>
  </si>
  <si>
    <t>MPR Part - V-A</t>
  </si>
  <si>
    <t>MPR Part - V-B</t>
  </si>
  <si>
    <t>District Level</t>
  </si>
  <si>
    <t>Works Manager &amp;
Technical Assistants</t>
  </si>
  <si>
    <t>IT Manager &amp; Computer
Assistants</t>
  </si>
  <si>
    <t>Accounts Manager</t>
  </si>
  <si>
    <t>Training Coordinator</t>
  </si>
  <si>
    <t>Coordinator for Social Audit
and Grievance Redressal</t>
  </si>
  <si>
    <t>Disposed</t>
  </si>
  <si>
    <t>Application Register</t>
  </si>
  <si>
    <t>District Cell</t>
  </si>
  <si>
    <t>Release During the Current year</t>
  </si>
  <si>
    <t>MPR Part-III</t>
  </si>
  <si>
    <t>Name of the District</t>
  </si>
  <si>
    <t>Provision of irrigation facility to land owned by….</t>
  </si>
  <si>
    <t>Hec</t>
  </si>
  <si>
    <t>JALPAIGURI</t>
  </si>
  <si>
    <t>&amp;</t>
  </si>
  <si>
    <r>
      <t>Total (</t>
    </r>
    <r>
      <rPr>
        <b/>
        <i/>
        <sz val="9"/>
        <rFont val="CG Omega"/>
        <family val="2"/>
      </rPr>
      <t>Unit in nos. &amp; Exp. be reported in this row)</t>
    </r>
  </si>
  <si>
    <t>Jalpaiguri</t>
  </si>
  <si>
    <t>-</t>
  </si>
  <si>
    <t xml:space="preserve"> </t>
  </si>
  <si>
    <t>Balance</t>
  </si>
  <si>
    <t>Minorities out of Col. 9C</t>
  </si>
  <si>
    <t>9f</t>
  </si>
  <si>
    <t>3a</t>
  </si>
  <si>
    <t>3b</t>
  </si>
  <si>
    <t>3c</t>
  </si>
  <si>
    <t>3d</t>
  </si>
  <si>
    <t>9a</t>
  </si>
  <si>
    <t>9b</t>
  </si>
  <si>
    <t>9c</t>
  </si>
  <si>
    <t>9d</t>
  </si>
  <si>
    <t>9e</t>
  </si>
  <si>
    <t>Expenditure up to prev. months</t>
  </si>
  <si>
    <t>expenditure during the month</t>
  </si>
  <si>
    <t>District Programme Coordinator</t>
  </si>
  <si>
    <t>MGNREGS, Jalpaiguri</t>
  </si>
  <si>
    <t>District Magistrate</t>
  </si>
  <si>
    <t>Actual O.B. as on 01.04.10</t>
  </si>
  <si>
    <t>The Mahatma Gandhi National Rural Employment Gurantee Act (M.G.N.R.E.G.A.)</t>
  </si>
  <si>
    <t>Employment Generation Report for the month of April' 2011 (for the financial year 2011-12)</t>
  </si>
  <si>
    <t>Financial Performance Under NREGA During the year 2010-11 Up to the Month of April' 2011</t>
  </si>
  <si>
    <t>Physical Performance Under NREGA During the year 2010-11 Up to the Month of April' 2011</t>
  </si>
  <si>
    <t>Transparency Report Under NREGA During the year 2010-11 Up to the Month of April' 2011</t>
  </si>
  <si>
    <t>FORMAT FOR MONTHLY PROGRESS REPORT - V-A (Capacity Building - Personnel Report for the Month of April' 2011)</t>
  </si>
  <si>
    <t>FORMAT FOR MONTHLY PROGRESS REPORT - V-B (Capacity Building - Training Report for the Month of April' 2011)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</si>
</sst>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0.0%"/>
    <numFmt numFmtId="178" formatCode="0.0000000000000"/>
    <numFmt numFmtId="179" formatCode="0.00000000000000"/>
    <numFmt numFmtId="180" formatCode="0.000000000000"/>
    <numFmt numFmtId="181" formatCode="0.00000000000"/>
    <numFmt numFmtId="182" formatCode="0.0000000000"/>
    <numFmt numFmtId="183" formatCode="0.000000000"/>
    <numFmt numFmtId="184" formatCode="0.000000000000000"/>
    <numFmt numFmtId="185" formatCode="0.0000000000000000"/>
    <numFmt numFmtId="186" formatCode="0.00000000000000000"/>
    <numFmt numFmtId="187" formatCode="0.000000000000000000"/>
    <numFmt numFmtId="188" formatCode="0.0000000000000000000"/>
    <numFmt numFmtId="189" formatCode="0.00000000000000000000"/>
    <numFmt numFmtId="190" formatCode="0.00000000"/>
    <numFmt numFmtId="191" formatCode="0.000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115"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u val="single"/>
      <sz val="14"/>
      <color indexed="8"/>
      <name val="Bookman Old Style"/>
      <family val="1"/>
    </font>
    <font>
      <b/>
      <sz val="11"/>
      <color indexed="8"/>
      <name val="Arial Narrow"/>
      <family val="2"/>
    </font>
    <font>
      <sz val="10"/>
      <name val="Arial"/>
      <family val="2"/>
    </font>
    <font>
      <b/>
      <u val="single"/>
      <sz val="12"/>
      <name val="Book Antiqua"/>
      <family val="1"/>
    </font>
    <font>
      <b/>
      <sz val="10"/>
      <name val="Book Antiqua"/>
      <family val="1"/>
    </font>
    <font>
      <sz val="12"/>
      <name val="Blippo Blk BT"/>
      <family val="5"/>
    </font>
    <font>
      <sz val="10"/>
      <name val="Book Antiqua"/>
      <family val="1"/>
    </font>
    <font>
      <sz val="26"/>
      <name val="Cooper BlkItHd BT"/>
      <family val="1"/>
    </font>
    <font>
      <b/>
      <sz val="14"/>
      <name val="Copperplate Gothic Light"/>
      <family val="2"/>
    </font>
    <font>
      <b/>
      <u val="single"/>
      <sz val="14"/>
      <name val="Book Antiqua"/>
      <family val="1"/>
    </font>
    <font>
      <b/>
      <sz val="12"/>
      <name val="Book Antiqua"/>
      <family val="1"/>
    </font>
    <font>
      <b/>
      <sz val="12"/>
      <name val="CG Omega"/>
      <family val="2"/>
    </font>
    <font>
      <sz val="10"/>
      <name val="CG Omega"/>
      <family val="2"/>
    </font>
    <font>
      <sz val="12"/>
      <name val="CG Omega"/>
      <family val="2"/>
    </font>
    <font>
      <b/>
      <sz val="11"/>
      <name val="CG Omega"/>
      <family val="2"/>
    </font>
    <font>
      <b/>
      <sz val="8"/>
      <name val="CG Omega"/>
      <family val="2"/>
    </font>
    <font>
      <b/>
      <sz val="14"/>
      <name val="CG Omega"/>
      <family val="2"/>
    </font>
    <font>
      <b/>
      <i/>
      <sz val="11"/>
      <name val="CG Omega"/>
      <family val="2"/>
    </font>
    <font>
      <b/>
      <sz val="9"/>
      <name val="CG Omega"/>
      <family val="2"/>
    </font>
    <font>
      <b/>
      <sz val="10"/>
      <name val="CG Omega"/>
      <family val="2"/>
    </font>
    <font>
      <b/>
      <sz val="20"/>
      <name val="Copperplate Gothic Light"/>
      <family val="2"/>
    </font>
    <font>
      <b/>
      <i/>
      <sz val="16"/>
      <name val="Book Antiqua"/>
      <family val="1"/>
    </font>
    <font>
      <b/>
      <i/>
      <u val="single"/>
      <sz val="14"/>
      <name val="Book Antiqua"/>
      <family val="1"/>
    </font>
    <font>
      <b/>
      <sz val="10"/>
      <name val="Trebuchet MS"/>
      <family val="2"/>
    </font>
    <font>
      <sz val="9"/>
      <name val="CG Omega"/>
      <family val="2"/>
    </font>
    <font>
      <sz val="8"/>
      <name val="CG Omega"/>
      <family val="2"/>
    </font>
    <font>
      <b/>
      <sz val="11"/>
      <name val="Trebuchet MS"/>
      <family val="2"/>
    </font>
    <font>
      <sz val="12"/>
      <name val="Trebuchet MS"/>
      <family val="2"/>
    </font>
    <font>
      <sz val="8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6"/>
      <name val="Garamond"/>
      <family val="1"/>
    </font>
    <font>
      <sz val="10"/>
      <name val="Garamond"/>
      <family val="1"/>
    </font>
    <font>
      <sz val="12"/>
      <name val="Arial"/>
      <family val="2"/>
    </font>
    <font>
      <sz val="10"/>
      <name val="Trebuchet MS"/>
      <family val="2"/>
    </font>
    <font>
      <b/>
      <sz val="10"/>
      <color indexed="8"/>
      <name val="Trebuchet MS"/>
      <family val="2"/>
    </font>
    <font>
      <b/>
      <sz val="14"/>
      <name val="Garamond"/>
      <family val="1"/>
    </font>
    <font>
      <sz val="10"/>
      <color indexed="16"/>
      <name val="Trebuchet MS"/>
      <family val="2"/>
    </font>
    <font>
      <b/>
      <sz val="10"/>
      <color indexed="16"/>
      <name val="Trebuchet MS"/>
      <family val="2"/>
    </font>
    <font>
      <sz val="8"/>
      <color indexed="16"/>
      <name val="Trebuchet MS"/>
      <family val="2"/>
    </font>
    <font>
      <b/>
      <i/>
      <u val="single"/>
      <sz val="10"/>
      <color indexed="16"/>
      <name val="Trebuchet MS"/>
      <family val="2"/>
    </font>
    <font>
      <b/>
      <u val="single"/>
      <sz val="10"/>
      <color indexed="16"/>
      <name val="Trebuchet MS"/>
      <family val="2"/>
    </font>
    <font>
      <sz val="26"/>
      <name val="Baskerville Old Face"/>
      <family val="1"/>
    </font>
    <font>
      <b/>
      <u val="single"/>
      <sz val="12"/>
      <color indexed="8"/>
      <name val="Arial Narrow"/>
      <family val="2"/>
    </font>
    <font>
      <b/>
      <sz val="12"/>
      <color indexed="8"/>
      <name val="Trebuchet MS"/>
      <family val="2"/>
    </font>
    <font>
      <b/>
      <u val="single"/>
      <sz val="12"/>
      <color indexed="8"/>
      <name val="Calibri"/>
      <family val="2"/>
    </font>
    <font>
      <sz val="18"/>
      <color indexed="8"/>
      <name val="Cooper BlkItHd BT"/>
      <family val="1"/>
    </font>
    <font>
      <b/>
      <u val="single"/>
      <sz val="14"/>
      <color indexed="8"/>
      <name val="Book Antiqua"/>
      <family val="1"/>
    </font>
    <font>
      <b/>
      <i/>
      <sz val="14"/>
      <color indexed="8"/>
      <name val="Book Antiqua"/>
      <family val="1"/>
    </font>
    <font>
      <b/>
      <i/>
      <u val="single"/>
      <sz val="10"/>
      <color indexed="8"/>
      <name val="Trebuchet MS"/>
      <family val="2"/>
    </font>
    <font>
      <b/>
      <sz val="11"/>
      <color indexed="8"/>
      <name val="Trebuchet MS"/>
      <family val="2"/>
    </font>
    <font>
      <b/>
      <sz val="12"/>
      <name val="Trebuchet MS"/>
      <family val="2"/>
    </font>
    <font>
      <sz val="11"/>
      <name val="Calibri"/>
      <family val="2"/>
    </font>
    <font>
      <b/>
      <i/>
      <u val="single"/>
      <sz val="11"/>
      <name val="CG Omega"/>
      <family val="2"/>
    </font>
    <font>
      <b/>
      <sz val="10"/>
      <color indexed="8"/>
      <name val="Arial Narrow"/>
      <family val="2"/>
    </font>
    <font>
      <sz val="11"/>
      <name val="Arial Narrow"/>
      <family val="2"/>
    </font>
    <font>
      <sz val="12"/>
      <name val="Book Antiqua"/>
      <family val="1"/>
    </font>
    <font>
      <sz val="20"/>
      <name val="Book Antiqua"/>
      <family val="1"/>
    </font>
    <font>
      <sz val="14"/>
      <name val="Book Antiqua"/>
      <family val="1"/>
    </font>
    <font>
      <sz val="16"/>
      <name val="Book Antiqua"/>
      <family val="1"/>
    </font>
    <font>
      <b/>
      <sz val="14"/>
      <name val="Book Antiqua"/>
      <family val="1"/>
    </font>
    <font>
      <sz val="16"/>
      <name val="Blippo Blk BT"/>
      <family val="5"/>
    </font>
    <font>
      <b/>
      <i/>
      <sz val="9"/>
      <name val="CG Omega"/>
      <family val="2"/>
    </font>
    <font>
      <sz val="14"/>
      <name val="CG Omega"/>
      <family val="2"/>
    </font>
    <font>
      <b/>
      <sz val="12"/>
      <name val="Arial"/>
      <family val="2"/>
    </font>
    <font>
      <b/>
      <u val="single"/>
      <sz val="12"/>
      <color indexed="8"/>
      <name val="Bookman Old Style"/>
      <family val="1"/>
    </font>
    <font>
      <b/>
      <sz val="14"/>
      <color indexed="8"/>
      <name val="Trebuchet MS"/>
      <family val="2"/>
    </font>
    <font>
      <b/>
      <sz val="14"/>
      <name val="Trebuchet MS"/>
      <family val="2"/>
    </font>
    <font>
      <b/>
      <sz val="14"/>
      <color indexed="8"/>
      <name val="Tahoma"/>
      <family val="2"/>
    </font>
    <font>
      <b/>
      <sz val="14"/>
      <name val="Tahoma"/>
      <family val="2"/>
    </font>
    <font>
      <b/>
      <sz val="12"/>
      <color indexed="8"/>
      <name val="Arial Narrow"/>
      <family val="2"/>
    </font>
    <font>
      <sz val="12"/>
      <color indexed="8"/>
      <name val="CG Omega"/>
      <family val="2"/>
    </font>
    <font>
      <b/>
      <sz val="12"/>
      <name val="Palatino Linotype"/>
      <family val="1"/>
    </font>
    <font>
      <b/>
      <sz val="12"/>
      <color indexed="8"/>
      <name val="Palatino Linotype"/>
      <family val="1"/>
    </font>
    <font>
      <sz val="14"/>
      <name val="Blippo Blk BT"/>
      <family val="5"/>
    </font>
    <font>
      <b/>
      <u val="single"/>
      <sz val="10"/>
      <name val="CG Omega"/>
      <family val="2"/>
    </font>
    <font>
      <b/>
      <u val="single"/>
      <sz val="9"/>
      <name val="CG Omega"/>
      <family val="2"/>
    </font>
    <font>
      <b/>
      <i/>
      <sz val="14"/>
      <name val="CG Omega"/>
      <family val="0"/>
    </font>
    <font>
      <i/>
      <sz val="14"/>
      <name val="CG Omega"/>
      <family val="0"/>
    </font>
    <font>
      <sz val="12"/>
      <color indexed="16"/>
      <name val="Trebuchet MS"/>
      <family val="2"/>
    </font>
    <font>
      <b/>
      <sz val="12"/>
      <name val="Times New Roman"/>
      <family val="1"/>
    </font>
    <font>
      <b/>
      <sz val="11"/>
      <name val="Arial Narrow"/>
      <family val="2"/>
    </font>
    <font>
      <b/>
      <sz val="10"/>
      <name val="Arial Narrow"/>
      <family val="2"/>
    </font>
    <font>
      <sz val="12"/>
      <name val="Palatino Linotype"/>
      <family val="1"/>
    </font>
    <font>
      <sz val="12"/>
      <color indexed="8"/>
      <name val="Arial Narrow"/>
      <family val="2"/>
    </font>
    <font>
      <sz val="12"/>
      <name val="Arial Narrow"/>
      <family val="2"/>
    </font>
    <font>
      <sz val="12"/>
      <color indexed="8"/>
      <name val="Bookman Old Style"/>
      <family val="1"/>
    </font>
    <font>
      <b/>
      <sz val="12"/>
      <name val="Arial Narrow"/>
      <family val="2"/>
    </font>
    <font>
      <b/>
      <sz val="12"/>
      <name val="Tahoma"/>
      <family val="2"/>
    </font>
    <font>
      <sz val="22"/>
      <name val="Cooper BlkItHd BT"/>
      <family val="1"/>
    </font>
    <font>
      <b/>
      <i/>
      <sz val="14"/>
      <name val="Bookman Old Style"/>
      <family val="1"/>
    </font>
    <font>
      <b/>
      <sz val="11"/>
      <color indexed="8"/>
      <name val="Calibri"/>
      <family val="0"/>
    </font>
    <font>
      <sz val="12"/>
      <name val="Calibri"/>
      <family val="2"/>
    </font>
    <font>
      <sz val="12"/>
      <name val="Bookman Old Style"/>
      <family val="1"/>
    </font>
    <font>
      <b/>
      <sz val="14"/>
      <name val="Bookman Old Style"/>
      <family val="1"/>
    </font>
    <font>
      <sz val="11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9" fillId="12" borderId="0" applyNumberFormat="0" applyBorder="0" applyAlignment="0" applyProtection="0"/>
    <xf numFmtId="0" fontId="99" fillId="9" borderId="0" applyNumberFormat="0" applyBorder="0" applyAlignment="0" applyProtection="0"/>
    <xf numFmtId="0" fontId="99" fillId="10" borderId="0" applyNumberFormat="0" applyBorder="0" applyAlignment="0" applyProtection="0"/>
    <xf numFmtId="0" fontId="99" fillId="13" borderId="0" applyNumberFormat="0" applyBorder="0" applyAlignment="0" applyProtection="0"/>
    <xf numFmtId="0" fontId="99" fillId="14" borderId="0" applyNumberFormat="0" applyBorder="0" applyAlignment="0" applyProtection="0"/>
    <xf numFmtId="0" fontId="99" fillId="15" borderId="0" applyNumberFormat="0" applyBorder="0" applyAlignment="0" applyProtection="0"/>
    <xf numFmtId="0" fontId="99" fillId="16" borderId="0" applyNumberFormat="0" applyBorder="0" applyAlignment="0" applyProtection="0"/>
    <xf numFmtId="0" fontId="99" fillId="17" borderId="0" applyNumberFormat="0" applyBorder="0" applyAlignment="0" applyProtection="0"/>
    <xf numFmtId="0" fontId="99" fillId="18" borderId="0" applyNumberFormat="0" applyBorder="0" applyAlignment="0" applyProtection="0"/>
    <xf numFmtId="0" fontId="99" fillId="13" borderId="0" applyNumberFormat="0" applyBorder="0" applyAlignment="0" applyProtection="0"/>
    <xf numFmtId="0" fontId="99" fillId="14" borderId="0" applyNumberFormat="0" applyBorder="0" applyAlignment="0" applyProtection="0"/>
    <xf numFmtId="0" fontId="99" fillId="19" borderId="0" applyNumberFormat="0" applyBorder="0" applyAlignment="0" applyProtection="0"/>
    <xf numFmtId="0" fontId="100" fillId="3" borderId="0" applyNumberFormat="0" applyBorder="0" applyAlignment="0" applyProtection="0"/>
    <xf numFmtId="0" fontId="101" fillId="20" borderId="1" applyNumberFormat="0" applyAlignment="0" applyProtection="0"/>
    <xf numFmtId="0" fontId="10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04" fillId="4" borderId="0" applyNumberFormat="0" applyBorder="0" applyAlignment="0" applyProtection="0"/>
    <xf numFmtId="0" fontId="105" fillId="0" borderId="3" applyNumberFormat="0" applyFill="0" applyAlignment="0" applyProtection="0"/>
    <xf numFmtId="0" fontId="106" fillId="0" borderId="4" applyNumberFormat="0" applyFill="0" applyAlignment="0" applyProtection="0"/>
    <xf numFmtId="0" fontId="107" fillId="0" borderId="5" applyNumberFormat="0" applyFill="0" applyAlignment="0" applyProtection="0"/>
    <xf numFmtId="0" fontId="10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8" fillId="7" borderId="1" applyNumberFormat="0" applyAlignment="0" applyProtection="0"/>
    <xf numFmtId="0" fontId="109" fillId="0" borderId="6" applyNumberFormat="0" applyFill="0" applyAlignment="0" applyProtection="0"/>
    <xf numFmtId="0" fontId="110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3" borderId="7" applyNumberFormat="0" applyFont="0" applyAlignment="0" applyProtection="0"/>
    <xf numFmtId="0" fontId="111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2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113" fillId="0" borderId="0" applyNumberFormat="0" applyFill="0" applyBorder="0" applyAlignment="0" applyProtection="0"/>
  </cellStyleXfs>
  <cellXfs count="39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5" fillId="0" borderId="0" xfId="57" applyFont="1" applyAlignment="1">
      <alignment/>
      <protection/>
    </xf>
    <xf numFmtId="0" fontId="6" fillId="0" borderId="0" xfId="57" applyFont="1">
      <alignment/>
      <protection/>
    </xf>
    <xf numFmtId="0" fontId="8" fillId="0" borderId="0" xfId="57" applyFont="1">
      <alignment/>
      <protection/>
    </xf>
    <xf numFmtId="0" fontId="10" fillId="0" borderId="0" xfId="57" applyFont="1" applyAlignment="1">
      <alignment horizontal="center"/>
      <protection/>
    </xf>
    <xf numFmtId="0" fontId="12" fillId="0" borderId="0" xfId="57" applyFont="1" applyAlignment="1">
      <alignment horizontal="center"/>
      <protection/>
    </xf>
    <xf numFmtId="172" fontId="12" fillId="0" borderId="0" xfId="57" applyNumberFormat="1" applyFont="1" applyAlignment="1">
      <alignment horizontal="center"/>
      <protection/>
    </xf>
    <xf numFmtId="0" fontId="13" fillId="0" borderId="0" xfId="57" applyFont="1">
      <alignment/>
      <protection/>
    </xf>
    <xf numFmtId="0" fontId="14" fillId="0" borderId="0" xfId="57" applyFont="1">
      <alignment/>
      <protection/>
    </xf>
    <xf numFmtId="0" fontId="15" fillId="0" borderId="0" xfId="57" applyFont="1">
      <alignment/>
      <protection/>
    </xf>
    <xf numFmtId="0" fontId="15" fillId="0" borderId="0" xfId="57" applyFont="1" applyAlignment="1">
      <alignment horizontal="center"/>
      <protection/>
    </xf>
    <xf numFmtId="172" fontId="15" fillId="0" borderId="0" xfId="57" applyNumberFormat="1" applyFont="1">
      <alignment/>
      <protection/>
    </xf>
    <xf numFmtId="0" fontId="16" fillId="0" borderId="0" xfId="57" applyFont="1" applyAlignment="1">
      <alignment horizontal="center" vertical="center" wrapText="1"/>
      <protection/>
    </xf>
    <xf numFmtId="0" fontId="20" fillId="0" borderId="10" xfId="57" applyFont="1" applyBorder="1" applyAlignment="1">
      <alignment horizontal="center" vertical="center" wrapText="1"/>
      <protection/>
    </xf>
    <xf numFmtId="0" fontId="13" fillId="7" borderId="10" xfId="57" applyFont="1" applyFill="1" applyBorder="1">
      <alignment/>
      <protection/>
    </xf>
    <xf numFmtId="2" fontId="13" fillId="7" borderId="10" xfId="57" applyNumberFormat="1" applyFont="1" applyFill="1" applyBorder="1" applyAlignment="1">
      <alignment horizontal="right" wrapText="1"/>
      <protection/>
    </xf>
    <xf numFmtId="172" fontId="13" fillId="7" borderId="10" xfId="57" applyNumberFormat="1" applyFont="1" applyFill="1" applyBorder="1" applyAlignment="1">
      <alignment horizontal="right" wrapText="1"/>
      <protection/>
    </xf>
    <xf numFmtId="0" fontId="15" fillId="0" borderId="10" xfId="57" applyFont="1" applyBorder="1">
      <alignment/>
      <protection/>
    </xf>
    <xf numFmtId="0" fontId="21" fillId="0" borderId="0" xfId="57" applyFont="1">
      <alignment/>
      <protection/>
    </xf>
    <xf numFmtId="2" fontId="13" fillId="7" borderId="10" xfId="57" applyNumberFormat="1" applyFont="1" applyFill="1" applyBorder="1">
      <alignment/>
      <protection/>
    </xf>
    <xf numFmtId="172" fontId="13" fillId="7" borderId="10" xfId="57" applyNumberFormat="1" applyFont="1" applyFill="1" applyBorder="1">
      <alignment/>
      <protection/>
    </xf>
    <xf numFmtId="0" fontId="14" fillId="0" borderId="0" xfId="57" applyFont="1" applyAlignment="1">
      <alignment horizontal="center"/>
      <protection/>
    </xf>
    <xf numFmtId="172" fontId="13" fillId="0" borderId="0" xfId="57" applyNumberFormat="1" applyFont="1">
      <alignment/>
      <protection/>
    </xf>
    <xf numFmtId="172" fontId="14" fillId="0" borderId="0" xfId="57" applyNumberFormat="1" applyFont="1">
      <alignment/>
      <protection/>
    </xf>
    <xf numFmtId="0" fontId="8" fillId="0" borderId="0" xfId="57" applyFont="1" applyAlignment="1">
      <alignment horizontal="center"/>
      <protection/>
    </xf>
    <xf numFmtId="0" fontId="46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49" fillId="0" borderId="0" xfId="57" applyFont="1" applyAlignment="1">
      <alignment horizontal="center"/>
      <protection/>
    </xf>
    <xf numFmtId="0" fontId="52" fillId="0" borderId="10" xfId="57" applyFont="1" applyFill="1" applyBorder="1" applyAlignment="1">
      <alignment horizontal="center" vertical="center" wrapText="1"/>
      <protection/>
    </xf>
    <xf numFmtId="1" fontId="47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1" fontId="28" fillId="0" borderId="10" xfId="57" applyNumberFormat="1" applyFont="1" applyBorder="1" applyAlignment="1">
      <alignment vertical="center"/>
      <protection/>
    </xf>
    <xf numFmtId="0" fontId="55" fillId="0" borderId="0" xfId="0" applyFont="1" applyAlignment="1">
      <alignment/>
    </xf>
    <xf numFmtId="0" fontId="56" fillId="0" borderId="0" xfId="57" applyFont="1" applyAlignment="1">
      <alignment horizontal="right"/>
      <protection/>
    </xf>
    <xf numFmtId="0" fontId="57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wrapText="1"/>
    </xf>
    <xf numFmtId="0" fontId="5" fillId="0" borderId="0" xfId="62" applyFont="1" applyAlignment="1">
      <alignment/>
      <protection/>
    </xf>
    <xf numFmtId="0" fontId="12" fillId="0" borderId="0" xfId="62" applyFont="1">
      <alignment/>
      <protection/>
    </xf>
    <xf numFmtId="0" fontId="59" fillId="0" borderId="0" xfId="62" applyFont="1">
      <alignment/>
      <protection/>
    </xf>
    <xf numFmtId="0" fontId="12" fillId="0" borderId="0" xfId="62" applyFont="1" applyAlignment="1">
      <alignment/>
      <protection/>
    </xf>
    <xf numFmtId="0" fontId="60" fillId="0" borderId="0" xfId="62" applyFont="1">
      <alignment/>
      <protection/>
    </xf>
    <xf numFmtId="0" fontId="10" fillId="0" borderId="0" xfId="62" applyFont="1" applyAlignment="1">
      <alignment horizontal="center"/>
      <protection/>
    </xf>
    <xf numFmtId="0" fontId="8" fillId="0" borderId="0" xfId="62" applyFont="1">
      <alignment/>
      <protection/>
    </xf>
    <xf numFmtId="0" fontId="61" fillId="0" borderId="0" xfId="62" applyFont="1">
      <alignment/>
      <protection/>
    </xf>
    <xf numFmtId="0" fontId="12" fillId="0" borderId="0" xfId="62" applyFont="1" applyAlignment="1">
      <alignment horizontal="center"/>
      <protection/>
    </xf>
    <xf numFmtId="0" fontId="62" fillId="0" borderId="0" xfId="62" applyFont="1">
      <alignment/>
      <protection/>
    </xf>
    <xf numFmtId="0" fontId="63" fillId="0" borderId="0" xfId="62" applyFont="1">
      <alignment/>
      <protection/>
    </xf>
    <xf numFmtId="0" fontId="20" fillId="0" borderId="0" xfId="62" applyFont="1" applyAlignment="1">
      <alignment horizontal="center" vertical="center" wrapText="1"/>
      <protection/>
    </xf>
    <xf numFmtId="0" fontId="26" fillId="0" borderId="0" xfId="62" applyFont="1" applyAlignment="1">
      <alignment horizontal="center" vertical="center" wrapText="1"/>
      <protection/>
    </xf>
    <xf numFmtId="0" fontId="17" fillId="0" borderId="10" xfId="62" applyFont="1" applyBorder="1" applyAlignment="1">
      <alignment horizontal="center" vertical="center" wrapText="1"/>
      <protection/>
    </xf>
    <xf numFmtId="0" fontId="17" fillId="0" borderId="11" xfId="62" applyFont="1" applyFill="1" applyBorder="1" applyAlignment="1">
      <alignment horizontal="center" vertical="center" wrapText="1"/>
      <protection/>
    </xf>
    <xf numFmtId="0" fontId="27" fillId="0" borderId="10" xfId="62" applyFont="1" applyBorder="1" applyAlignment="1">
      <alignment horizontal="center"/>
      <protection/>
    </xf>
    <xf numFmtId="0" fontId="27" fillId="0" borderId="0" xfId="62" applyFont="1" applyAlignment="1">
      <alignment horizontal="center"/>
      <protection/>
    </xf>
    <xf numFmtId="0" fontId="12" fillId="0" borderId="10" xfId="62" applyFont="1" applyFill="1" applyBorder="1" applyAlignment="1">
      <alignment horizontal="center" vertical="center" textRotation="90"/>
      <protection/>
    </xf>
    <xf numFmtId="0" fontId="12" fillId="0" borderId="10" xfId="62" applyFont="1" applyFill="1" applyBorder="1" applyAlignment="1">
      <alignment horizontal="center" vertical="center" textRotation="90" wrapText="1"/>
      <protection/>
    </xf>
    <xf numFmtId="1" fontId="12" fillId="0" borderId="10" xfId="62" applyNumberFormat="1" applyFont="1" applyBorder="1" applyAlignment="1">
      <alignment horizontal="center" vertical="center" textRotation="90"/>
      <protection/>
    </xf>
    <xf numFmtId="2" fontId="12" fillId="0" borderId="10" xfId="62" applyNumberFormat="1" applyFont="1" applyBorder="1" applyAlignment="1">
      <alignment horizontal="center" vertical="center" textRotation="90"/>
      <protection/>
    </xf>
    <xf numFmtId="1" fontId="12" fillId="0" borderId="10" xfId="62" applyNumberFormat="1" applyFont="1" applyBorder="1" applyAlignment="1">
      <alignment vertical="center" textRotation="90"/>
      <protection/>
    </xf>
    <xf numFmtId="2" fontId="12" fillId="0" borderId="10" xfId="62" applyNumberFormat="1" applyFont="1" applyBorder="1" applyAlignment="1">
      <alignment vertical="center" textRotation="90"/>
      <protection/>
    </xf>
    <xf numFmtId="0" fontId="12" fillId="0" borderId="0" xfId="62" applyFont="1" applyAlignment="1">
      <alignment horizontal="center" vertical="center" textRotation="90"/>
      <protection/>
    </xf>
    <xf numFmtId="2" fontId="12" fillId="0" borderId="0" xfId="62" applyNumberFormat="1" applyFont="1" applyBorder="1" applyAlignment="1">
      <alignment horizontal="center" vertical="center" textRotation="90"/>
      <protection/>
    </xf>
    <xf numFmtId="0" fontId="6" fillId="0" borderId="0" xfId="62" applyFont="1">
      <alignment/>
      <protection/>
    </xf>
    <xf numFmtId="1" fontId="8" fillId="0" borderId="0" xfId="62" applyNumberFormat="1" applyFont="1">
      <alignment/>
      <protection/>
    </xf>
    <xf numFmtId="1" fontId="6" fillId="0" borderId="0" xfId="62" applyNumberFormat="1" applyFont="1">
      <alignment/>
      <protection/>
    </xf>
    <xf numFmtId="0" fontId="4" fillId="0" borderId="0" xfId="61">
      <alignment/>
      <protection/>
    </xf>
    <xf numFmtId="0" fontId="67" fillId="0" borderId="0" xfId="61" applyFont="1" applyAlignment="1">
      <alignment horizontal="right" vertical="center"/>
      <protection/>
    </xf>
    <xf numFmtId="0" fontId="35" fillId="0" borderId="0" xfId="61" applyFont="1">
      <alignment/>
      <protection/>
    </xf>
    <xf numFmtId="0" fontId="24" fillId="0" borderId="0" xfId="60" applyFont="1">
      <alignment/>
      <protection/>
    </xf>
    <xf numFmtId="0" fontId="36" fillId="0" borderId="0" xfId="61" applyFont="1" applyAlignment="1">
      <alignment vertical="center"/>
      <protection/>
    </xf>
    <xf numFmtId="0" fontId="36" fillId="0" borderId="0" xfId="61" applyFont="1" applyAlignment="1">
      <alignment horizontal="right" vertical="center"/>
      <protection/>
    </xf>
    <xf numFmtId="0" fontId="68" fillId="0" borderId="0" xfId="0" applyFont="1" applyAlignment="1">
      <alignment horizontal="right"/>
    </xf>
    <xf numFmtId="0" fontId="36" fillId="0" borderId="0" xfId="61" applyFont="1" applyAlignment="1">
      <alignment horizontal="left" vertical="center"/>
      <protection/>
    </xf>
    <xf numFmtId="0" fontId="41" fillId="0" borderId="0" xfId="61" applyFont="1">
      <alignment/>
      <protection/>
    </xf>
    <xf numFmtId="0" fontId="42" fillId="7" borderId="10" xfId="61" applyFont="1" applyFill="1" applyBorder="1" applyAlignment="1">
      <alignment horizontal="center" vertical="center" wrapText="1"/>
      <protection/>
    </xf>
    <xf numFmtId="0" fontId="42" fillId="0" borderId="10" xfId="61" applyFont="1" applyBorder="1" applyAlignment="1">
      <alignment horizontal="center" vertical="center" wrapText="1"/>
      <protection/>
    </xf>
    <xf numFmtId="0" fontId="42" fillId="24" borderId="10" xfId="61" applyFont="1" applyFill="1" applyBorder="1" applyAlignment="1">
      <alignment horizontal="center" vertical="center" wrapText="1"/>
      <protection/>
    </xf>
    <xf numFmtId="0" fontId="40" fillId="0" borderId="0" xfId="61" applyFont="1">
      <alignment/>
      <protection/>
    </xf>
    <xf numFmtId="0" fontId="43" fillId="0" borderId="10" xfId="61" applyFont="1" applyBorder="1" applyAlignment="1">
      <alignment horizontal="center" vertical="center"/>
      <protection/>
    </xf>
    <xf numFmtId="0" fontId="43" fillId="7" borderId="10" xfId="61" applyFont="1" applyFill="1" applyBorder="1" applyAlignment="1">
      <alignment horizontal="center" vertical="center"/>
      <protection/>
    </xf>
    <xf numFmtId="0" fontId="43" fillId="24" borderId="10" xfId="61" applyFont="1" applyFill="1" applyBorder="1" applyAlignment="1">
      <alignment horizontal="center" vertical="center"/>
      <protection/>
    </xf>
    <xf numFmtId="0" fontId="44" fillId="0" borderId="0" xfId="61" applyFont="1">
      <alignment/>
      <protection/>
    </xf>
    <xf numFmtId="0" fontId="38" fillId="0" borderId="10" xfId="61" applyFont="1" applyBorder="1" applyAlignment="1">
      <alignment vertical="center"/>
      <protection/>
    </xf>
    <xf numFmtId="0" fontId="69" fillId="0" borderId="10" xfId="61" applyFont="1" applyBorder="1" applyAlignment="1">
      <alignment horizontal="center" vertical="center"/>
      <protection/>
    </xf>
    <xf numFmtId="0" fontId="70" fillId="7" borderId="10" xfId="61" applyFont="1" applyFill="1" applyBorder="1" applyAlignment="1">
      <alignment horizontal="center" vertical="center"/>
      <protection/>
    </xf>
    <xf numFmtId="0" fontId="70" fillId="25" borderId="10" xfId="61" applyFont="1" applyFill="1" applyBorder="1" applyAlignment="1">
      <alignment horizontal="center" vertical="center"/>
      <protection/>
    </xf>
    <xf numFmtId="0" fontId="70" fillId="0" borderId="10" xfId="61" applyFont="1" applyFill="1" applyBorder="1" applyAlignment="1">
      <alignment horizontal="center" vertical="center"/>
      <protection/>
    </xf>
    <xf numFmtId="0" fontId="70" fillId="24" borderId="10" xfId="61" applyFont="1" applyFill="1" applyBorder="1" applyAlignment="1">
      <alignment horizontal="center" vertical="center"/>
      <protection/>
    </xf>
    <xf numFmtId="0" fontId="25" fillId="0" borderId="0" xfId="61" applyFont="1" applyAlignment="1">
      <alignment vertical="center"/>
      <protection/>
    </xf>
    <xf numFmtId="0" fontId="8" fillId="0" borderId="0" xfId="61" applyFont="1" applyAlignment="1">
      <alignment horizontal="center" vertical="center"/>
      <protection/>
    </xf>
    <xf numFmtId="0" fontId="4" fillId="0" borderId="0" xfId="61" applyFont="1" applyAlignment="1">
      <alignment horizontal="center"/>
      <protection/>
    </xf>
    <xf numFmtId="0" fontId="4" fillId="0" borderId="0" xfId="61" applyFont="1">
      <alignment/>
      <protection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4" fillId="0" borderId="0" xfId="61" applyAlignment="1">
      <alignment horizontal="center"/>
      <protection/>
    </xf>
    <xf numFmtId="0" fontId="37" fillId="0" borderId="0" xfId="61" applyFont="1">
      <alignment/>
      <protection/>
    </xf>
    <xf numFmtId="0" fontId="37" fillId="0" borderId="0" xfId="61" applyFont="1" applyAlignment="1">
      <alignment wrapText="1"/>
      <protection/>
    </xf>
    <xf numFmtId="0" fontId="25" fillId="0" borderId="0" xfId="61" applyFont="1" applyAlignment="1">
      <alignment horizontal="center" vertical="center" wrapText="1"/>
      <protection/>
    </xf>
    <xf numFmtId="0" fontId="28" fillId="0" borderId="0" xfId="61" applyFont="1" applyAlignment="1">
      <alignment vertical="center" wrapText="1"/>
      <protection/>
    </xf>
    <xf numFmtId="0" fontId="54" fillId="0" borderId="0" xfId="61" applyFont="1" applyAlignment="1">
      <alignment horizontal="right" vertical="center"/>
      <protection/>
    </xf>
    <xf numFmtId="0" fontId="35" fillId="0" borderId="0" xfId="61" applyFont="1" applyAlignment="1">
      <alignment wrapText="1"/>
      <protection/>
    </xf>
    <xf numFmtId="0" fontId="4" fillId="0" borderId="0" xfId="61" applyAlignment="1">
      <alignment wrapText="1"/>
      <protection/>
    </xf>
    <xf numFmtId="0" fontId="29" fillId="0" borderId="0" xfId="61" applyFont="1" applyAlignment="1">
      <alignment vertical="center"/>
      <protection/>
    </xf>
    <xf numFmtId="0" fontId="29" fillId="0" borderId="0" xfId="61" applyFont="1" applyAlignment="1">
      <alignment vertical="center" wrapText="1"/>
      <protection/>
    </xf>
    <xf numFmtId="0" fontId="29" fillId="0" borderId="0" xfId="61" applyFont="1" applyAlignment="1">
      <alignment horizontal="right" vertical="center" wrapText="1"/>
      <protection/>
    </xf>
    <xf numFmtId="0" fontId="29" fillId="0" borderId="0" xfId="61" applyFont="1" applyAlignment="1">
      <alignment horizontal="left" vertical="center"/>
      <protection/>
    </xf>
    <xf numFmtId="0" fontId="42" fillId="4" borderId="10" xfId="61" applyFont="1" applyFill="1" applyBorder="1" applyAlignment="1">
      <alignment horizontal="center" vertical="center" wrapText="1"/>
      <protection/>
    </xf>
    <xf numFmtId="0" fontId="42" fillId="25" borderId="10" xfId="61" applyFont="1" applyFill="1" applyBorder="1" applyAlignment="1">
      <alignment horizontal="center" vertical="center" wrapText="1"/>
      <protection/>
    </xf>
    <xf numFmtId="0" fontId="43" fillId="0" borderId="10" xfId="61" applyFont="1" applyBorder="1" applyAlignment="1">
      <alignment horizontal="center" vertical="center" wrapText="1"/>
      <protection/>
    </xf>
    <xf numFmtId="0" fontId="43" fillId="0" borderId="0" xfId="61" applyFont="1">
      <alignment/>
      <protection/>
    </xf>
    <xf numFmtId="0" fontId="71" fillId="0" borderId="10" xfId="61" applyFont="1" applyBorder="1" applyAlignment="1">
      <alignment horizontal="center" vertical="center" wrapText="1"/>
      <protection/>
    </xf>
    <xf numFmtId="0" fontId="72" fillId="4" borderId="10" xfId="61" applyFont="1" applyFill="1" applyBorder="1" applyAlignment="1">
      <alignment horizontal="center" vertical="center" textRotation="90" wrapText="1"/>
      <protection/>
    </xf>
    <xf numFmtId="0" fontId="72" fillId="0" borderId="10" xfId="61" applyFont="1" applyBorder="1" applyAlignment="1">
      <alignment horizontal="center" vertical="center" textRotation="90" wrapText="1"/>
      <protection/>
    </xf>
    <xf numFmtId="0" fontId="72" fillId="24" borderId="10" xfId="61" applyFont="1" applyFill="1" applyBorder="1" applyAlignment="1">
      <alignment horizontal="center" vertical="center" textRotation="90" wrapText="1"/>
      <protection/>
    </xf>
    <xf numFmtId="0" fontId="72" fillId="0" borderId="0" xfId="61" applyFont="1" applyAlignment="1">
      <alignment horizontal="center" vertical="center" wrapText="1"/>
      <protection/>
    </xf>
    <xf numFmtId="0" fontId="37" fillId="0" borderId="12" xfId="61" applyFont="1" applyBorder="1" applyAlignment="1">
      <alignment vertical="center" wrapText="1"/>
      <protection/>
    </xf>
    <xf numFmtId="0" fontId="37" fillId="0" borderId="0" xfId="61" applyFont="1" applyBorder="1" applyAlignment="1">
      <alignment vertical="center" wrapText="1"/>
      <protection/>
    </xf>
    <xf numFmtId="0" fontId="37" fillId="0" borderId="0" xfId="61" applyFont="1" applyAlignment="1">
      <alignment vertical="center" wrapText="1"/>
      <protection/>
    </xf>
    <xf numFmtId="0" fontId="37" fillId="0" borderId="0" xfId="61" applyFont="1" applyAlignment="1">
      <alignment horizontal="center" wrapText="1"/>
      <protection/>
    </xf>
    <xf numFmtId="1" fontId="28" fillId="0" borderId="0" xfId="57" applyNumberFormat="1" applyFont="1" applyFill="1" applyBorder="1" applyAlignment="1">
      <alignment vertical="center"/>
      <protection/>
    </xf>
    <xf numFmtId="1" fontId="28" fillId="0" borderId="13" xfId="57" applyNumberFormat="1" applyFont="1" applyFill="1" applyBorder="1" applyAlignment="1">
      <alignment vertical="center"/>
      <protection/>
    </xf>
    <xf numFmtId="1" fontId="70" fillId="0" borderId="0" xfId="57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3" fillId="0" borderId="0" xfId="0" applyFont="1" applyAlignment="1">
      <alignment/>
    </xf>
    <xf numFmtId="2" fontId="15" fillId="0" borderId="10" xfId="57" applyNumberFormat="1" applyFont="1" applyBorder="1">
      <alignment/>
      <protection/>
    </xf>
    <xf numFmtId="0" fontId="15" fillId="0" borderId="10" xfId="57" applyFont="1" applyBorder="1" applyAlignment="1">
      <alignment horizontal="right" wrapText="1"/>
      <protection/>
    </xf>
    <xf numFmtId="172" fontId="15" fillId="0" borderId="10" xfId="57" applyNumberFormat="1" applyFont="1" applyBorder="1" applyAlignment="1">
      <alignment horizontal="right" wrapText="1"/>
      <protection/>
    </xf>
    <xf numFmtId="172" fontId="74" fillId="0" borderId="10" xfId="57" applyNumberFormat="1" applyFont="1" applyBorder="1" applyAlignment="1">
      <alignment horizontal="right" wrapText="1"/>
      <protection/>
    </xf>
    <xf numFmtId="2" fontId="15" fillId="0" borderId="10" xfId="57" applyNumberFormat="1" applyFont="1" applyBorder="1" applyAlignment="1">
      <alignment horizontal="right" wrapText="1"/>
      <protection/>
    </xf>
    <xf numFmtId="2" fontId="13" fillId="22" borderId="10" xfId="57" applyNumberFormat="1" applyFont="1" applyFill="1" applyBorder="1" applyAlignment="1">
      <alignment horizontal="right" wrapText="1"/>
      <protection/>
    </xf>
    <xf numFmtId="0" fontId="13" fillId="22" borderId="10" xfId="57" applyFont="1" applyFill="1" applyBorder="1" applyAlignment="1">
      <alignment horizontal="right" wrapText="1"/>
      <protection/>
    </xf>
    <xf numFmtId="172" fontId="13" fillId="22" borderId="10" xfId="57" applyNumberFormat="1" applyFont="1" applyFill="1" applyBorder="1" applyAlignment="1">
      <alignment horizontal="right" wrapText="1"/>
      <protection/>
    </xf>
    <xf numFmtId="2" fontId="15" fillId="0" borderId="10" xfId="57" applyNumberFormat="1" applyFont="1" applyFill="1" applyBorder="1" applyAlignment="1">
      <alignment horizontal="right" wrapText="1"/>
      <protection/>
    </xf>
    <xf numFmtId="172" fontId="15" fillId="0" borderId="10" xfId="57" applyNumberFormat="1" applyFont="1" applyFill="1" applyBorder="1" applyAlignment="1">
      <alignment horizontal="right" wrapText="1"/>
      <protection/>
    </xf>
    <xf numFmtId="0" fontId="21" fillId="0" borderId="0" xfId="57" applyFont="1" applyAlignment="1">
      <alignment wrapText="1"/>
      <protection/>
    </xf>
    <xf numFmtId="174" fontId="18" fillId="0" borderId="0" xfId="57" applyNumberFormat="1" applyFont="1" applyAlignment="1">
      <alignment/>
      <protection/>
    </xf>
    <xf numFmtId="0" fontId="18" fillId="0" borderId="0" xfId="57" applyFont="1" applyAlignment="1">
      <alignment/>
      <protection/>
    </xf>
    <xf numFmtId="2" fontId="15" fillId="0" borderId="10" xfId="57" applyNumberFormat="1" applyFont="1" applyFill="1" applyBorder="1" applyAlignment="1">
      <alignment horizontal="center"/>
      <protection/>
    </xf>
    <xf numFmtId="2" fontId="15" fillId="0" borderId="10" xfId="57" applyNumberFormat="1" applyFont="1" applyFill="1" applyBorder="1">
      <alignment/>
      <protection/>
    </xf>
    <xf numFmtId="0" fontId="66" fillId="0" borderId="0" xfId="0" applyFont="1" applyAlignment="1">
      <alignment horizontal="center"/>
    </xf>
    <xf numFmtId="0" fontId="13" fillId="7" borderId="10" xfId="57" applyFont="1" applyFill="1" applyBorder="1" applyAlignment="1">
      <alignment horizontal="center" wrapText="1"/>
      <protection/>
    </xf>
    <xf numFmtId="0" fontId="13" fillId="0" borderId="10" xfId="57" applyFont="1" applyBorder="1">
      <alignment/>
      <protection/>
    </xf>
    <xf numFmtId="0" fontId="13" fillId="22" borderId="10" xfId="57" applyFont="1" applyFill="1" applyBorder="1" applyAlignment="1">
      <alignment horizontal="center" wrapText="1"/>
      <protection/>
    </xf>
    <xf numFmtId="0" fontId="15" fillId="7" borderId="10" xfId="57" applyFont="1" applyFill="1" applyBorder="1">
      <alignment/>
      <protection/>
    </xf>
    <xf numFmtId="0" fontId="13" fillId="7" borderId="10" xfId="57" applyFont="1" applyFill="1" applyBorder="1" applyAlignment="1">
      <alignment horizontal="center"/>
      <protection/>
    </xf>
    <xf numFmtId="10" fontId="8" fillId="0" borderId="0" xfId="66" applyNumberFormat="1" applyFont="1" applyAlignment="1">
      <alignment/>
    </xf>
    <xf numFmtId="0" fontId="16" fillId="0" borderId="10" xfId="57" applyFont="1" applyFill="1" applyBorder="1" applyAlignment="1">
      <alignment horizontal="center" vertical="center" wrapText="1"/>
      <protection/>
    </xf>
    <xf numFmtId="0" fontId="78" fillId="0" borderId="10" xfId="57" applyFont="1" applyFill="1" applyBorder="1" applyAlignment="1">
      <alignment horizontal="center" vertical="center" wrapText="1"/>
      <protection/>
    </xf>
    <xf numFmtId="0" fontId="79" fillId="0" borderId="10" xfId="57" applyFont="1" applyFill="1" applyBorder="1" applyAlignment="1">
      <alignment horizontal="center" vertical="center" wrapText="1"/>
      <protection/>
    </xf>
    <xf numFmtId="0" fontId="13" fillId="0" borderId="0" xfId="57" applyFont="1" applyAlignment="1">
      <alignment wrapText="1"/>
      <protection/>
    </xf>
    <xf numFmtId="0" fontId="75" fillId="0" borderId="10" xfId="0" applyFont="1" applyFill="1" applyBorder="1" applyAlignment="1">
      <alignment vertical="center" wrapText="1"/>
    </xf>
    <xf numFmtId="0" fontId="76" fillId="0" borderId="10" xfId="0" applyFont="1" applyFill="1" applyBorder="1" applyAlignment="1">
      <alignment vertical="center" wrapText="1"/>
    </xf>
    <xf numFmtId="173" fontId="76" fillId="0" borderId="10" xfId="0" applyNumberFormat="1" applyFont="1" applyFill="1" applyBorder="1" applyAlignment="1">
      <alignment vertical="center" wrapText="1"/>
    </xf>
    <xf numFmtId="1" fontId="76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172" fontId="13" fillId="0" borderId="0" xfId="57" applyNumberFormat="1" applyFont="1" applyAlignment="1">
      <alignment wrapText="1"/>
      <protection/>
    </xf>
    <xf numFmtId="0" fontId="54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80" fillId="0" borderId="12" xfId="57" applyFont="1" applyBorder="1" applyAlignment="1">
      <alignment vertical="center" wrapText="1"/>
      <protection/>
    </xf>
    <xf numFmtId="0" fontId="81" fillId="0" borderId="12" xfId="57" applyFont="1" applyBorder="1" applyAlignment="1">
      <alignment vertical="center" wrapText="1"/>
      <protection/>
    </xf>
    <xf numFmtId="0" fontId="28" fillId="0" borderId="10" xfId="57" applyFont="1" applyBorder="1" applyAlignment="1">
      <alignment vertical="center"/>
      <protection/>
    </xf>
    <xf numFmtId="1" fontId="0" fillId="0" borderId="0" xfId="0" applyNumberFormat="1" applyFont="1" applyAlignment="1">
      <alignment/>
    </xf>
    <xf numFmtId="176" fontId="14" fillId="0" borderId="0" xfId="57" applyNumberFormat="1" applyFont="1">
      <alignment/>
      <protection/>
    </xf>
    <xf numFmtId="2" fontId="14" fillId="0" borderId="0" xfId="57" applyNumberFormat="1" applyFont="1">
      <alignment/>
      <protection/>
    </xf>
    <xf numFmtId="175" fontId="14" fillId="0" borderId="0" xfId="57" applyNumberFormat="1" applyFont="1">
      <alignment/>
      <protection/>
    </xf>
    <xf numFmtId="9" fontId="14" fillId="0" borderId="0" xfId="66" applyFont="1" applyAlignment="1">
      <alignment/>
    </xf>
    <xf numFmtId="175" fontId="8" fillId="0" borderId="0" xfId="57" applyNumberFormat="1" applyFont="1">
      <alignment/>
      <protection/>
    </xf>
    <xf numFmtId="2" fontId="21" fillId="0" borderId="0" xfId="57" applyNumberFormat="1" applyFont="1">
      <alignment/>
      <protection/>
    </xf>
    <xf numFmtId="2" fontId="14" fillId="0" borderId="0" xfId="66" applyNumberFormat="1" applyFont="1" applyAlignment="1">
      <alignment/>
    </xf>
    <xf numFmtId="2" fontId="6" fillId="0" borderId="0" xfId="62" applyNumberFormat="1" applyFont="1">
      <alignment/>
      <protection/>
    </xf>
    <xf numFmtId="173" fontId="1" fillId="0" borderId="0" xfId="0" applyNumberFormat="1" applyFont="1" applyAlignment="1">
      <alignment wrapText="1"/>
    </xf>
    <xf numFmtId="0" fontId="38" fillId="0" borderId="10" xfId="57" applyFont="1" applyFill="1" applyBorder="1" applyAlignment="1">
      <alignment horizontal="center" vertical="center" wrapText="1"/>
      <protection/>
    </xf>
    <xf numFmtId="2" fontId="13" fillId="0" borderId="0" xfId="57" applyNumberFormat="1" applyFont="1">
      <alignment/>
      <protection/>
    </xf>
    <xf numFmtId="2" fontId="14" fillId="0" borderId="0" xfId="57" applyNumberFormat="1" applyFont="1" applyFill="1">
      <alignment/>
      <protection/>
    </xf>
    <xf numFmtId="0" fontId="14" fillId="0" borderId="0" xfId="57" applyFont="1" applyFill="1">
      <alignment/>
      <protection/>
    </xf>
    <xf numFmtId="0" fontId="15" fillId="0" borderId="10" xfId="57" applyFont="1" applyFill="1" applyBorder="1">
      <alignment/>
      <protection/>
    </xf>
    <xf numFmtId="0" fontId="13" fillId="0" borderId="10" xfId="57" applyFont="1" applyFill="1" applyBorder="1">
      <alignment/>
      <protection/>
    </xf>
    <xf numFmtId="0" fontId="15" fillId="0" borderId="10" xfId="57" applyFont="1" applyFill="1" applyBorder="1" applyAlignment="1">
      <alignment horizontal="right" wrapText="1"/>
      <protection/>
    </xf>
    <xf numFmtId="0" fontId="58" fillId="0" borderId="0" xfId="0" applyFont="1" applyAlignment="1">
      <alignment wrapText="1"/>
    </xf>
    <xf numFmtId="0" fontId="58" fillId="0" borderId="0" xfId="0" applyFont="1" applyAlignment="1">
      <alignment horizontal="center" wrapText="1"/>
    </xf>
    <xf numFmtId="1" fontId="55" fillId="0" borderId="0" xfId="0" applyNumberFormat="1" applyFont="1" applyAlignment="1">
      <alignment/>
    </xf>
    <xf numFmtId="0" fontId="75" fillId="0" borderId="10" xfId="0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 horizontal="left" vertical="center"/>
    </xf>
    <xf numFmtId="0" fontId="86" fillId="0" borderId="10" xfId="0" applyFont="1" applyFill="1" applyBorder="1" applyAlignment="1">
      <alignment horizontal="right" vertical="center" wrapText="1"/>
    </xf>
    <xf numFmtId="0" fontId="86" fillId="0" borderId="10" xfId="0" applyFont="1" applyFill="1" applyBorder="1" applyAlignment="1">
      <alignment vertical="center" wrapText="1"/>
    </xf>
    <xf numFmtId="1" fontId="86" fillId="0" borderId="10" xfId="0" applyNumberFormat="1" applyFont="1" applyFill="1" applyBorder="1" applyAlignment="1">
      <alignment vertical="center" wrapText="1"/>
    </xf>
    <xf numFmtId="0" fontId="58" fillId="0" borderId="0" xfId="0" applyFont="1" applyFill="1" applyAlignment="1">
      <alignment vertical="center" wrapText="1"/>
    </xf>
    <xf numFmtId="0" fontId="86" fillId="0" borderId="10" xfId="0" applyFont="1" applyFill="1" applyBorder="1" applyAlignment="1">
      <alignment horizontal="right" vertical="center"/>
    </xf>
    <xf numFmtId="0" fontId="77" fillId="0" borderId="0" xfId="57" applyFont="1" applyAlignment="1">
      <alignment horizontal="right"/>
      <protection/>
    </xf>
    <xf numFmtId="0" fontId="11" fillId="0" borderId="0" xfId="57" applyFont="1" applyAlignment="1">
      <alignment horizontal="center"/>
      <protection/>
    </xf>
    <xf numFmtId="0" fontId="23" fillId="0" borderId="0" xfId="57" applyFont="1" applyAlignment="1">
      <alignment horizontal="center"/>
      <protection/>
    </xf>
    <xf numFmtId="0" fontId="9" fillId="0" borderId="0" xfId="57" applyFont="1" applyAlignment="1">
      <alignment horizontal="center"/>
      <protection/>
    </xf>
    <xf numFmtId="0" fontId="18" fillId="0" borderId="0" xfId="57" applyFont="1" applyFill="1" applyBorder="1" applyAlignment="1">
      <alignment horizontal="center" vertical="center" wrapText="1"/>
      <protection/>
    </xf>
    <xf numFmtId="172" fontId="13" fillId="7" borderId="0" xfId="57" applyNumberFormat="1" applyFont="1" applyFill="1" applyBorder="1" applyAlignment="1">
      <alignment horizontal="right" wrapText="1"/>
      <protection/>
    </xf>
    <xf numFmtId="172" fontId="74" fillId="0" borderId="0" xfId="57" applyNumberFormat="1" applyFont="1" applyBorder="1" applyAlignment="1">
      <alignment horizontal="right" wrapText="1"/>
      <protection/>
    </xf>
    <xf numFmtId="172" fontId="13" fillId="22" borderId="0" xfId="57" applyNumberFormat="1" applyFont="1" applyFill="1" applyBorder="1" applyAlignment="1">
      <alignment horizontal="right" wrapText="1"/>
      <protection/>
    </xf>
    <xf numFmtId="172" fontId="13" fillId="0" borderId="10" xfId="57" applyNumberFormat="1" applyFont="1" applyBorder="1" applyAlignment="1">
      <alignment horizontal="right" wrapText="1"/>
      <protection/>
    </xf>
    <xf numFmtId="10" fontId="14" fillId="0" borderId="0" xfId="66" applyNumberFormat="1" applyFont="1" applyAlignment="1">
      <alignment/>
    </xf>
    <xf numFmtId="1" fontId="87" fillId="0" borderId="0" xfId="0" applyNumberFormat="1" applyFont="1" applyAlignment="1">
      <alignment wrapText="1"/>
    </xf>
    <xf numFmtId="0" fontId="87" fillId="0" borderId="0" xfId="0" applyFont="1" applyAlignment="1">
      <alignment wrapText="1"/>
    </xf>
    <xf numFmtId="0" fontId="88" fillId="0" borderId="0" xfId="0" applyFont="1" applyAlignment="1">
      <alignment wrapText="1"/>
    </xf>
    <xf numFmtId="1" fontId="87" fillId="0" borderId="0" xfId="0" applyNumberFormat="1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58" fillId="0" borderId="0" xfId="0" applyFont="1" applyAlignment="1">
      <alignment vertical="center" wrapText="1"/>
    </xf>
    <xf numFmtId="173" fontId="1" fillId="0" borderId="0" xfId="0" applyNumberFormat="1" applyFont="1" applyAlignment="1">
      <alignment vertical="center" wrapText="1"/>
    </xf>
    <xf numFmtId="2" fontId="87" fillId="0" borderId="0" xfId="0" applyNumberFormat="1" applyFont="1" applyAlignment="1">
      <alignment wrapText="1"/>
    </xf>
    <xf numFmtId="10" fontId="1" fillId="0" borderId="0" xfId="66" applyNumberFormat="1" applyFont="1" applyAlignment="1">
      <alignment wrapText="1"/>
    </xf>
    <xf numFmtId="2" fontId="81" fillId="0" borderId="12" xfId="57" applyNumberFormat="1" applyFont="1" applyBorder="1" applyAlignment="1">
      <alignment vertical="center" wrapText="1"/>
      <protection/>
    </xf>
    <xf numFmtId="2" fontId="1" fillId="0" borderId="0" xfId="0" applyNumberFormat="1" applyFont="1" applyAlignment="1">
      <alignment wrapText="1"/>
    </xf>
    <xf numFmtId="2" fontId="89" fillId="0" borderId="0" xfId="0" applyNumberFormat="1" applyFont="1" applyAlignment="1">
      <alignment wrapText="1"/>
    </xf>
    <xf numFmtId="0" fontId="3" fillId="0" borderId="14" xfId="0" applyFont="1" applyBorder="1" applyAlignment="1">
      <alignment horizontal="center" vertical="center" wrapText="1"/>
    </xf>
    <xf numFmtId="0" fontId="75" fillId="26" borderId="10" xfId="0" applyFont="1" applyFill="1" applyBorder="1" applyAlignment="1">
      <alignment vertical="center" wrapText="1"/>
    </xf>
    <xf numFmtId="1" fontId="86" fillId="26" borderId="10" xfId="0" applyNumberFormat="1" applyFont="1" applyFill="1" applyBorder="1" applyAlignment="1">
      <alignment vertical="center" wrapText="1"/>
    </xf>
    <xf numFmtId="0" fontId="78" fillId="26" borderId="10" xfId="57" applyFont="1" applyFill="1" applyBorder="1" applyAlignment="1">
      <alignment horizontal="center" vertical="center" wrapText="1"/>
      <protection/>
    </xf>
    <xf numFmtId="2" fontId="8" fillId="0" borderId="0" xfId="57" applyNumberFormat="1" applyFont="1">
      <alignment/>
      <protection/>
    </xf>
    <xf numFmtId="2" fontId="14" fillId="0" borderId="0" xfId="57" applyNumberFormat="1" applyFont="1" applyAlignment="1">
      <alignment horizontal="center"/>
      <protection/>
    </xf>
    <xf numFmtId="2" fontId="12" fillId="0" borderId="0" xfId="62" applyNumberFormat="1" applyFont="1" applyAlignment="1">
      <alignment horizontal="center" vertical="center" textRotation="90"/>
      <protection/>
    </xf>
    <xf numFmtId="174" fontId="87" fillId="0" borderId="0" xfId="0" applyNumberFormat="1" applyFont="1" applyAlignment="1">
      <alignment wrapText="1"/>
    </xf>
    <xf numFmtId="1" fontId="1" fillId="0" borderId="0" xfId="0" applyNumberFormat="1" applyFont="1" applyAlignment="1">
      <alignment horizontal="center" wrapText="1"/>
    </xf>
    <xf numFmtId="2" fontId="15" fillId="0" borderId="15" xfId="57" applyNumberFormat="1" applyFont="1" applyFill="1" applyBorder="1" applyAlignment="1">
      <alignment wrapText="1"/>
      <protection/>
    </xf>
    <xf numFmtId="2" fontId="15" fillId="0" borderId="14" xfId="57" applyNumberFormat="1" applyFont="1" applyFill="1" applyBorder="1" applyAlignment="1">
      <alignment wrapText="1"/>
      <protection/>
    </xf>
    <xf numFmtId="172" fontId="86" fillId="0" borderId="10" xfId="0" applyNumberFormat="1" applyFont="1" applyFill="1" applyBorder="1" applyAlignment="1">
      <alignment horizontal="right" vertical="center" wrapText="1"/>
    </xf>
    <xf numFmtId="172" fontId="75" fillId="0" borderId="10" xfId="0" applyNumberFormat="1" applyFont="1" applyFill="1" applyBorder="1" applyAlignment="1">
      <alignment horizontal="right" vertical="center" wrapText="1"/>
    </xf>
    <xf numFmtId="172" fontId="86" fillId="0" borderId="10" xfId="0" applyNumberFormat="1" applyFont="1" applyFill="1" applyBorder="1" applyAlignment="1">
      <alignment vertical="center" wrapText="1"/>
    </xf>
    <xf numFmtId="172" fontId="59" fillId="0" borderId="10" xfId="63" applyNumberFormat="1" applyFont="1" applyFill="1" applyBorder="1" applyAlignment="1">
      <alignment horizontal="right" vertical="center" wrapText="1"/>
      <protection/>
    </xf>
    <xf numFmtId="1" fontId="12" fillId="26" borderId="10" xfId="62" applyNumberFormat="1" applyFont="1" applyFill="1" applyBorder="1" applyAlignment="1">
      <alignment horizontal="center" vertical="center" textRotation="90"/>
      <protection/>
    </xf>
    <xf numFmtId="2" fontId="12" fillId="26" borderId="10" xfId="62" applyNumberFormat="1" applyFont="1" applyFill="1" applyBorder="1" applyAlignment="1">
      <alignment horizontal="center" vertical="center" textRotation="90"/>
      <protection/>
    </xf>
    <xf numFmtId="0" fontId="73" fillId="0" borderId="10" xfId="0" applyFont="1" applyBorder="1" applyAlignment="1">
      <alignment horizontal="center" vertical="center" wrapText="1"/>
    </xf>
    <xf numFmtId="0" fontId="73" fillId="0" borderId="16" xfId="0" applyFont="1" applyBorder="1" applyAlignment="1">
      <alignment horizontal="center" vertical="center" wrapText="1"/>
    </xf>
    <xf numFmtId="0" fontId="90" fillId="26" borderId="10" xfId="0" applyFont="1" applyFill="1" applyBorder="1" applyAlignment="1">
      <alignment horizontal="center" vertical="center" wrapText="1"/>
    </xf>
    <xf numFmtId="0" fontId="73" fillId="0" borderId="0" xfId="0" applyFont="1" applyAlignment="1">
      <alignment horizontal="center" vertical="center" wrapText="1"/>
    </xf>
    <xf numFmtId="10" fontId="13" fillId="0" borderId="0" xfId="66" applyNumberFormat="1" applyFont="1" applyAlignment="1">
      <alignment/>
    </xf>
    <xf numFmtId="0" fontId="76" fillId="0" borderId="15" xfId="0" applyFont="1" applyFill="1" applyBorder="1" applyAlignment="1">
      <alignment vertical="center" wrapText="1"/>
    </xf>
    <xf numFmtId="0" fontId="87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75" fillId="0" borderId="15" xfId="0" applyFont="1" applyFill="1" applyBorder="1" applyAlignment="1">
      <alignment horizontal="center" vertical="center"/>
    </xf>
    <xf numFmtId="0" fontId="75" fillId="26" borderId="14" xfId="0" applyFont="1" applyFill="1" applyBorder="1" applyAlignment="1">
      <alignment vertical="center" wrapText="1"/>
    </xf>
    <xf numFmtId="1" fontId="36" fillId="26" borderId="10" xfId="0" applyNumberFormat="1" applyFont="1" applyFill="1" applyBorder="1" applyAlignment="1">
      <alignment horizontal="right" vertical="center"/>
    </xf>
    <xf numFmtId="1" fontId="94" fillId="0" borderId="0" xfId="0" applyNumberFormat="1" applyFont="1" applyAlignment="1">
      <alignment/>
    </xf>
    <xf numFmtId="0" fontId="13" fillId="0" borderId="10" xfId="57" applyFont="1" applyBorder="1" applyAlignment="1">
      <alignment horizontal="center" vertical="center"/>
      <protection/>
    </xf>
    <xf numFmtId="0" fontId="13" fillId="0" borderId="10" xfId="57" applyFont="1" applyBorder="1" applyAlignment="1">
      <alignment horizontal="left" vertical="center"/>
      <protection/>
    </xf>
    <xf numFmtId="2" fontId="15" fillId="26" borderId="10" xfId="57" applyNumberFormat="1" applyFont="1" applyFill="1" applyBorder="1" applyAlignment="1">
      <alignment horizontal="right" wrapText="1"/>
      <protection/>
    </xf>
    <xf numFmtId="2" fontId="13" fillId="0" borderId="0" xfId="57" applyNumberFormat="1" applyFont="1">
      <alignment/>
      <protection/>
    </xf>
    <xf numFmtId="0" fontId="13" fillId="0" borderId="10" xfId="57" applyFont="1" applyFill="1" applyBorder="1" applyAlignment="1">
      <alignment horizontal="center" vertical="center"/>
      <protection/>
    </xf>
    <xf numFmtId="0" fontId="13" fillId="0" borderId="10" xfId="57" applyFont="1" applyFill="1" applyBorder="1" applyAlignment="1">
      <alignment horizontal="left" vertical="center"/>
      <protection/>
    </xf>
    <xf numFmtId="172" fontId="21" fillId="0" borderId="0" xfId="57" applyNumberFormat="1" applyFont="1">
      <alignment/>
      <protection/>
    </xf>
    <xf numFmtId="0" fontId="75" fillId="0" borderId="17" xfId="0" applyFont="1" applyFill="1" applyBorder="1" applyAlignment="1">
      <alignment horizontal="left" vertical="center"/>
    </xf>
    <xf numFmtId="0" fontId="86" fillId="0" borderId="17" xfId="0" applyFont="1" applyFill="1" applyBorder="1" applyAlignment="1">
      <alignment horizontal="right" vertical="center"/>
    </xf>
    <xf numFmtId="0" fontId="86" fillId="0" borderId="17" xfId="0" applyFont="1" applyFill="1" applyBorder="1" applyAlignment="1">
      <alignment horizontal="right" vertical="center" wrapText="1"/>
    </xf>
    <xf numFmtId="0" fontId="75" fillId="0" borderId="17" xfId="0" applyFont="1" applyFill="1" applyBorder="1" applyAlignment="1">
      <alignment vertical="center" wrapText="1"/>
    </xf>
    <xf numFmtId="0" fontId="86" fillId="0" borderId="17" xfId="0" applyFont="1" applyFill="1" applyBorder="1" applyAlignment="1">
      <alignment vertical="center" wrapText="1"/>
    </xf>
    <xf numFmtId="0" fontId="93" fillId="0" borderId="12" xfId="57" applyFont="1" applyBorder="1" applyAlignment="1">
      <alignment vertical="center" wrapText="1"/>
      <protection/>
    </xf>
    <xf numFmtId="1" fontId="8" fillId="0" borderId="0" xfId="62" applyNumberFormat="1" applyFont="1" applyBorder="1">
      <alignment/>
      <protection/>
    </xf>
    <xf numFmtId="0" fontId="66" fillId="0" borderId="0" xfId="0" applyFont="1" applyAlignment="1">
      <alignment horizontal="right"/>
    </xf>
    <xf numFmtId="0" fontId="93" fillId="0" borderId="0" xfId="57" applyFont="1" applyAlignment="1">
      <alignment vertical="center"/>
      <protection/>
    </xf>
    <xf numFmtId="1" fontId="28" fillId="0" borderId="18" xfId="57" applyNumberFormat="1" applyFont="1" applyFill="1" applyBorder="1" applyAlignment="1">
      <alignment vertical="center"/>
      <protection/>
    </xf>
    <xf numFmtId="1" fontId="6" fillId="0" borderId="0" xfId="62" applyNumberFormat="1" applyFont="1" applyBorder="1">
      <alignment/>
      <protection/>
    </xf>
    <xf numFmtId="1" fontId="83" fillId="0" borderId="0" xfId="62" applyNumberFormat="1" applyFont="1" applyBorder="1" applyAlignment="1">
      <alignment/>
      <protection/>
    </xf>
    <xf numFmtId="1" fontId="66" fillId="0" borderId="0" xfId="62" applyNumberFormat="1" applyFont="1" applyBorder="1" applyAlignment="1">
      <alignment/>
      <protection/>
    </xf>
    <xf numFmtId="1" fontId="15" fillId="0" borderId="0" xfId="62" applyNumberFormat="1" applyFont="1" applyBorder="1" applyAlignment="1">
      <alignment horizontal="center"/>
      <protection/>
    </xf>
    <xf numFmtId="2" fontId="8" fillId="0" borderId="0" xfId="62" applyNumberFormat="1" applyFont="1" applyBorder="1" applyAlignment="1">
      <alignment vertical="center"/>
      <protection/>
    </xf>
    <xf numFmtId="2" fontId="8" fillId="0" borderId="0" xfId="62" applyNumberFormat="1" applyFont="1">
      <alignment/>
      <protection/>
    </xf>
    <xf numFmtId="2" fontId="8" fillId="0" borderId="0" xfId="62" applyNumberFormat="1" applyFont="1" applyAlignment="1">
      <alignment/>
      <protection/>
    </xf>
    <xf numFmtId="2" fontId="15" fillId="0" borderId="0" xfId="0" applyNumberFormat="1" applyFont="1" applyAlignment="1">
      <alignment horizontal="center"/>
    </xf>
    <xf numFmtId="2" fontId="18" fillId="0" borderId="0" xfId="62" applyNumberFormat="1" applyFont="1" applyAlignment="1">
      <alignment/>
      <protection/>
    </xf>
    <xf numFmtId="2" fontId="66" fillId="0" borderId="0" xfId="62" applyNumberFormat="1" applyFont="1" applyAlignment="1">
      <alignment/>
      <protection/>
    </xf>
    <xf numFmtId="172" fontId="12" fillId="0" borderId="0" xfId="62" applyNumberFormat="1" applyFont="1" applyAlignment="1">
      <alignment horizontal="center" vertical="center" textRotation="90"/>
      <protection/>
    </xf>
    <xf numFmtId="0" fontId="96" fillId="0" borderId="12" xfId="57" applyFont="1" applyBorder="1" applyAlignment="1">
      <alignment vertical="center" wrapText="1"/>
      <protection/>
    </xf>
    <xf numFmtId="173" fontId="58" fillId="0" borderId="0" xfId="0" applyNumberFormat="1" applyFont="1" applyAlignment="1">
      <alignment wrapText="1"/>
    </xf>
    <xf numFmtId="2" fontId="6" fillId="0" borderId="0" xfId="62" applyNumberFormat="1" applyFont="1" applyAlignment="1">
      <alignment/>
      <protection/>
    </xf>
    <xf numFmtId="172" fontId="21" fillId="0" borderId="0" xfId="57" applyNumberFormat="1" applyFont="1" applyAlignment="1">
      <alignment wrapText="1"/>
      <protection/>
    </xf>
    <xf numFmtId="1" fontId="86" fillId="26" borderId="10" xfId="0" applyNumberFormat="1" applyFont="1" applyFill="1" applyBorder="1" applyAlignment="1">
      <alignment horizontal="center" vertical="center" wrapText="1"/>
    </xf>
    <xf numFmtId="0" fontId="97" fillId="0" borderId="0" xfId="57" applyFont="1" applyAlignment="1">
      <alignment horizontal="right" vertical="center"/>
      <protection/>
    </xf>
    <xf numFmtId="173" fontId="66" fillId="0" borderId="10" xfId="57" applyNumberFormat="1" applyFont="1" applyBorder="1" applyAlignment="1">
      <alignment horizontal="right" wrapText="1"/>
      <protection/>
    </xf>
    <xf numFmtId="0" fontId="93" fillId="0" borderId="12" xfId="57" applyFont="1" applyBorder="1" applyAlignment="1">
      <alignment horizontal="center" vertical="center" wrapText="1"/>
      <protection/>
    </xf>
    <xf numFmtId="0" fontId="98" fillId="0" borderId="12" xfId="57" applyFont="1" applyBorder="1" applyAlignment="1">
      <alignment horizontal="center" vertical="center" wrapText="1"/>
      <protection/>
    </xf>
    <xf numFmtId="0" fontId="97" fillId="0" borderId="12" xfId="57" applyFont="1" applyBorder="1" applyAlignment="1">
      <alignment vertical="center" wrapText="1"/>
      <protection/>
    </xf>
    <xf numFmtId="0" fontId="93" fillId="0" borderId="0" xfId="57" applyFont="1" applyAlignment="1">
      <alignment horizontal="center" vertical="center"/>
      <protection/>
    </xf>
    <xf numFmtId="0" fontId="54" fillId="0" borderId="10" xfId="59" applyFont="1" applyBorder="1" applyAlignment="1">
      <alignment horizontal="right" vertical="center"/>
      <protection/>
    </xf>
    <xf numFmtId="0" fontId="54" fillId="0" borderId="10" xfId="59" applyFont="1" applyBorder="1" applyAlignment="1">
      <alignment horizontal="left" vertical="center"/>
      <protection/>
    </xf>
    <xf numFmtId="0" fontId="54" fillId="0" borderId="10" xfId="59" applyFont="1" applyFill="1" applyBorder="1" applyAlignment="1">
      <alignment horizontal="right" vertical="center"/>
      <protection/>
    </xf>
    <xf numFmtId="0" fontId="54" fillId="0" borderId="10" xfId="59" applyFont="1" applyFill="1" applyBorder="1" applyAlignment="1">
      <alignment horizontal="left" vertical="center"/>
      <protection/>
    </xf>
    <xf numFmtId="0" fontId="53" fillId="0" borderId="10" xfId="59" applyFont="1" applyFill="1" applyBorder="1">
      <alignment/>
      <protection/>
    </xf>
    <xf numFmtId="0" fontId="53" fillId="0" borderId="10" xfId="59" applyFont="1" applyFill="1" applyBorder="1" applyAlignment="1">
      <alignment horizontal="center" wrapText="1"/>
      <protection/>
    </xf>
    <xf numFmtId="9" fontId="70" fillId="0" borderId="0" xfId="67" applyFont="1" applyFill="1" applyBorder="1" applyAlignment="1">
      <alignment horizontal="center" vertical="center"/>
    </xf>
    <xf numFmtId="177" fontId="0" fillId="0" borderId="0" xfId="67" applyNumberFormat="1" applyFont="1" applyBorder="1" applyAlignment="1">
      <alignment/>
    </xf>
    <xf numFmtId="172" fontId="15" fillId="0" borderId="0" xfId="57" applyNumberFormat="1" applyFont="1" applyBorder="1" applyAlignment="1">
      <alignment horizontal="right" wrapText="1"/>
      <protection/>
    </xf>
    <xf numFmtId="0" fontId="8" fillId="0" borderId="0" xfId="62" applyFont="1" applyAlignment="1">
      <alignment/>
      <protection/>
    </xf>
    <xf numFmtId="0" fontId="12" fillId="0" borderId="0" xfId="57" applyFont="1" applyFill="1" applyAlignment="1">
      <alignment horizont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16" fillId="0" borderId="10" xfId="57" applyFont="1" applyFill="1" applyBorder="1" applyAlignment="1">
      <alignment horizontal="center" vertical="center" wrapText="1"/>
      <protection/>
    </xf>
    <xf numFmtId="2" fontId="13" fillId="7" borderId="14" xfId="57" applyNumberFormat="1" applyFont="1" applyFill="1" applyBorder="1" applyAlignment="1">
      <alignment horizontal="right" wrapText="1"/>
      <protection/>
    </xf>
    <xf numFmtId="0" fontId="19" fillId="0" borderId="17" xfId="57" applyFont="1" applyFill="1" applyBorder="1" applyAlignment="1">
      <alignment horizontal="center" vertical="center" wrapText="1"/>
      <protection/>
    </xf>
    <xf numFmtId="0" fontId="19" fillId="0" borderId="16" xfId="57" applyFont="1" applyFill="1" applyBorder="1" applyAlignment="1">
      <alignment horizontal="center" vertical="center" wrapText="1"/>
      <protection/>
    </xf>
    <xf numFmtId="0" fontId="16" fillId="0" borderId="17" xfId="57" applyFont="1" applyFill="1" applyBorder="1" applyAlignment="1">
      <alignment horizontal="center" vertical="center" wrapText="1"/>
      <protection/>
    </xf>
    <xf numFmtId="0" fontId="16" fillId="0" borderId="18" xfId="57" applyFont="1" applyFill="1" applyBorder="1" applyAlignment="1">
      <alignment horizontal="center" vertical="center" wrapText="1"/>
      <protection/>
    </xf>
    <xf numFmtId="0" fontId="16" fillId="0" borderId="16" xfId="57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 wrapText="1"/>
    </xf>
    <xf numFmtId="172" fontId="95" fillId="0" borderId="15" xfId="0" applyNumberFormat="1" applyFont="1" applyBorder="1" applyAlignment="1">
      <alignment horizontal="right"/>
    </xf>
    <xf numFmtId="172" fontId="95" fillId="0" borderId="14" xfId="0" applyNumberFormat="1" applyFont="1" applyBorder="1" applyAlignment="1">
      <alignment horizontal="right"/>
    </xf>
    <xf numFmtId="2" fontId="13" fillId="7" borderId="15" xfId="57" applyNumberFormat="1" applyFont="1" applyFill="1" applyBorder="1" applyAlignment="1">
      <alignment horizontal="right" wrapText="1"/>
      <protection/>
    </xf>
    <xf numFmtId="0" fontId="3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85" fillId="26" borderId="10" xfId="0" applyFont="1" applyFill="1" applyBorder="1" applyAlignment="1">
      <alignment horizontal="center" vertical="center" wrapText="1"/>
    </xf>
    <xf numFmtId="0" fontId="84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right" wrapText="1"/>
    </xf>
    <xf numFmtId="0" fontId="57" fillId="0" borderId="15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0" xfId="57" applyFont="1" applyAlignment="1">
      <alignment horizontal="right"/>
      <protection/>
    </xf>
    <xf numFmtId="0" fontId="45" fillId="0" borderId="0" xfId="57" applyFont="1" applyAlignment="1">
      <alignment horizontal="center"/>
      <protection/>
    </xf>
    <xf numFmtId="0" fontId="11" fillId="0" borderId="0" xfId="57" applyFont="1" applyAlignment="1">
      <alignment horizontal="center"/>
      <protection/>
    </xf>
    <xf numFmtId="0" fontId="77" fillId="0" borderId="0" xfId="57" applyFont="1" applyAlignment="1">
      <alignment horizontal="right"/>
      <protection/>
    </xf>
    <xf numFmtId="0" fontId="92" fillId="0" borderId="0" xfId="57" applyFont="1" applyFill="1" applyAlignment="1">
      <alignment horizontal="center"/>
      <protection/>
    </xf>
    <xf numFmtId="0" fontId="23" fillId="0" borderId="0" xfId="57" applyFont="1" applyAlignment="1">
      <alignment horizontal="center"/>
      <protection/>
    </xf>
    <xf numFmtId="0" fontId="16" fillId="0" borderId="21" xfId="57" applyFont="1" applyFill="1" applyBorder="1" applyAlignment="1">
      <alignment horizontal="center" vertical="center" wrapText="1"/>
      <protection/>
    </xf>
    <xf numFmtId="0" fontId="16" fillId="0" borderId="22" xfId="57" applyFont="1" applyFill="1" applyBorder="1" applyAlignment="1">
      <alignment horizontal="center" vertical="center" wrapText="1"/>
      <protection/>
    </xf>
    <xf numFmtId="0" fontId="16" fillId="0" borderId="13" xfId="57" applyFont="1" applyFill="1" applyBorder="1" applyAlignment="1">
      <alignment horizontal="center" vertical="center" wrapText="1"/>
      <protection/>
    </xf>
    <xf numFmtId="0" fontId="18" fillId="0" borderId="10" xfId="57" applyFont="1" applyFill="1" applyBorder="1" applyAlignment="1">
      <alignment horizontal="center" vertical="center" wrapText="1"/>
      <protection/>
    </xf>
    <xf numFmtId="0" fontId="16" fillId="26" borderId="17" xfId="57" applyFont="1" applyFill="1" applyBorder="1" applyAlignment="1">
      <alignment horizontal="center" vertical="center" wrapText="1"/>
      <protection/>
    </xf>
    <xf numFmtId="0" fontId="16" fillId="26" borderId="18" xfId="57" applyFont="1" applyFill="1" applyBorder="1" applyAlignment="1">
      <alignment horizontal="center" vertical="center" wrapText="1"/>
      <protection/>
    </xf>
    <xf numFmtId="0" fontId="16" fillId="26" borderId="16" xfId="57" applyFont="1" applyFill="1" applyBorder="1" applyAlignment="1">
      <alignment horizontal="center" vertical="center" wrapText="1"/>
      <protection/>
    </xf>
    <xf numFmtId="0" fontId="16" fillId="0" borderId="10" xfId="57" applyFont="1" applyFill="1" applyBorder="1" applyAlignment="1">
      <alignment horizontal="center" vertical="center" wrapText="1"/>
      <protection/>
    </xf>
    <xf numFmtId="0" fontId="12" fillId="0" borderId="0" xfId="62" applyFont="1" applyAlignment="1">
      <alignment horizontal="right"/>
      <protection/>
    </xf>
    <xf numFmtId="0" fontId="20" fillId="0" borderId="10" xfId="62" applyFont="1" applyBorder="1" applyAlignment="1">
      <alignment horizontal="center" vertical="center" wrapText="1"/>
      <protection/>
    </xf>
    <xf numFmtId="0" fontId="26" fillId="0" borderId="17" xfId="62" applyFont="1" applyBorder="1" applyAlignment="1">
      <alignment horizontal="center" vertical="center" wrapText="1"/>
      <protection/>
    </xf>
    <xf numFmtId="0" fontId="26" fillId="0" borderId="16" xfId="62" applyFont="1" applyBorder="1" applyAlignment="1">
      <alignment horizontal="center" vertical="center" wrapText="1"/>
      <protection/>
    </xf>
    <xf numFmtId="0" fontId="26" fillId="0" borderId="10" xfId="62" applyFont="1" applyBorder="1" applyAlignment="1">
      <alignment horizontal="center" vertical="center" wrapText="1"/>
      <protection/>
    </xf>
    <xf numFmtId="0" fontId="22" fillId="0" borderId="0" xfId="62" applyFont="1" applyAlignment="1">
      <alignment horizontal="center"/>
      <protection/>
    </xf>
    <xf numFmtId="0" fontId="11" fillId="0" borderId="0" xfId="62" applyFont="1" applyAlignment="1">
      <alignment horizontal="center"/>
      <protection/>
    </xf>
    <xf numFmtId="0" fontId="23" fillId="0" borderId="0" xfId="62" applyFont="1" applyAlignment="1">
      <alignment horizontal="center"/>
      <protection/>
    </xf>
    <xf numFmtId="0" fontId="64" fillId="0" borderId="19" xfId="62" applyFont="1" applyBorder="1" applyAlignment="1">
      <alignment horizontal="center"/>
      <protection/>
    </xf>
    <xf numFmtId="0" fontId="64" fillId="0" borderId="0" xfId="62" applyFont="1" applyBorder="1" applyAlignment="1">
      <alignment horizontal="center"/>
      <protection/>
    </xf>
    <xf numFmtId="0" fontId="27" fillId="0" borderId="15" xfId="62" applyFont="1" applyBorder="1" applyAlignment="1">
      <alignment horizontal="center"/>
      <protection/>
    </xf>
    <xf numFmtId="0" fontId="27" fillId="0" borderId="14" xfId="62" applyFont="1" applyBorder="1" applyAlignment="1">
      <alignment horizontal="center"/>
      <protection/>
    </xf>
    <xf numFmtId="0" fontId="20" fillId="0" borderId="17" xfId="62" applyFont="1" applyFill="1" applyBorder="1" applyAlignment="1">
      <alignment horizontal="center" vertical="center" wrapText="1"/>
      <protection/>
    </xf>
    <xf numFmtId="0" fontId="20" fillId="0" borderId="18" xfId="62" applyFont="1" applyFill="1" applyBorder="1" applyAlignment="1">
      <alignment horizontal="center" vertical="center" wrapText="1"/>
      <protection/>
    </xf>
    <xf numFmtId="0" fontId="20" fillId="0" borderId="16" xfId="62" applyFont="1" applyFill="1" applyBorder="1" applyAlignment="1">
      <alignment horizontal="center" vertical="center" wrapText="1"/>
      <protection/>
    </xf>
    <xf numFmtId="0" fontId="16" fillId="0" borderId="21" xfId="62" applyFont="1" applyFill="1" applyBorder="1" applyAlignment="1">
      <alignment horizontal="center" vertical="center" wrapText="1"/>
      <protection/>
    </xf>
    <xf numFmtId="0" fontId="16" fillId="0" borderId="13" xfId="62" applyFont="1" applyFill="1" applyBorder="1" applyAlignment="1">
      <alignment horizontal="center" vertical="center" wrapText="1"/>
      <protection/>
    </xf>
    <xf numFmtId="0" fontId="16" fillId="0" borderId="11" xfId="62" applyFont="1" applyFill="1" applyBorder="1" applyAlignment="1">
      <alignment horizontal="center" vertical="center" wrapText="1"/>
      <protection/>
    </xf>
    <xf numFmtId="0" fontId="20" fillId="0" borderId="15" xfId="62" applyFont="1" applyBorder="1" applyAlignment="1">
      <alignment horizontal="center" vertical="center" wrapText="1"/>
      <protection/>
    </xf>
    <xf numFmtId="0" fontId="20" fillId="0" borderId="20" xfId="62" applyFont="1" applyBorder="1" applyAlignment="1">
      <alignment horizontal="center" vertical="center" wrapText="1"/>
      <protection/>
    </xf>
    <xf numFmtId="0" fontId="20" fillId="0" borderId="14" xfId="62" applyFont="1" applyBorder="1" applyAlignment="1">
      <alignment horizontal="center" vertical="center" wrapText="1"/>
      <protection/>
    </xf>
    <xf numFmtId="0" fontId="64" fillId="0" borderId="0" xfId="62" applyFont="1" applyFill="1" applyBorder="1" applyAlignment="1">
      <alignment horizontal="center"/>
      <protection/>
    </xf>
    <xf numFmtId="1" fontId="12" fillId="0" borderId="10" xfId="62" applyNumberFormat="1" applyFont="1" applyBorder="1" applyAlignment="1">
      <alignment horizontal="center" vertical="center" textRotation="90"/>
      <protection/>
    </xf>
    <xf numFmtId="0" fontId="38" fillId="0" borderId="10" xfId="57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49" fillId="0" borderId="0" xfId="57" applyFont="1" applyAlignment="1">
      <alignment horizontal="center"/>
      <protection/>
    </xf>
    <xf numFmtId="0" fontId="50" fillId="0" borderId="0" xfId="57" applyFont="1" applyAlignment="1">
      <alignment horizontal="center"/>
      <protection/>
    </xf>
    <xf numFmtId="0" fontId="51" fillId="0" borderId="0" xfId="57" applyFont="1" applyAlignment="1">
      <alignment horizontal="center"/>
      <protection/>
    </xf>
    <xf numFmtId="0" fontId="34" fillId="0" borderId="0" xfId="61" applyFont="1" applyAlignment="1">
      <alignment horizontal="center" vertical="center"/>
      <protection/>
    </xf>
    <xf numFmtId="0" fontId="39" fillId="0" borderId="0" xfId="61" applyFont="1" applyAlignment="1">
      <alignment horizontal="center" vertical="center"/>
      <protection/>
    </xf>
    <xf numFmtId="0" fontId="41" fillId="24" borderId="10" xfId="61" applyFont="1" applyFill="1" applyBorder="1" applyAlignment="1">
      <alignment horizontal="center" vertical="center"/>
      <protection/>
    </xf>
    <xf numFmtId="0" fontId="41" fillId="0" borderId="10" xfId="61" applyFont="1" applyBorder="1" applyAlignment="1">
      <alignment horizontal="center" vertical="center" wrapText="1"/>
      <protection/>
    </xf>
    <xf numFmtId="0" fontId="41" fillId="24" borderId="10" xfId="61" applyFont="1" applyFill="1" applyBorder="1" applyAlignment="1">
      <alignment horizontal="center" vertical="center" wrapText="1"/>
      <protection/>
    </xf>
    <xf numFmtId="0" fontId="4" fillId="0" borderId="0" xfId="61" applyFont="1" applyAlignment="1">
      <alignment horizontal="center"/>
      <protection/>
    </xf>
    <xf numFmtId="0" fontId="8" fillId="0" borderId="0" xfId="61" applyFont="1" applyAlignment="1">
      <alignment horizontal="center" vertical="center"/>
      <protection/>
    </xf>
    <xf numFmtId="0" fontId="41" fillId="7" borderId="10" xfId="61" applyFont="1" applyFill="1" applyBorder="1" applyAlignment="1">
      <alignment horizontal="center" vertical="center" wrapText="1"/>
      <protection/>
    </xf>
    <xf numFmtId="0" fontId="40" fillId="24" borderId="10" xfId="61" applyFont="1" applyFill="1" applyBorder="1" applyAlignment="1">
      <alignment horizontal="center" vertical="center" wrapText="1"/>
      <protection/>
    </xf>
    <xf numFmtId="0" fontId="40" fillId="24" borderId="10" xfId="61" applyFont="1" applyFill="1" applyBorder="1" applyAlignment="1">
      <alignment horizontal="center" vertical="center"/>
      <protection/>
    </xf>
    <xf numFmtId="0" fontId="25" fillId="0" borderId="0" xfId="61" applyFont="1" applyAlignment="1">
      <alignment horizontal="center" vertical="center" wrapText="1"/>
      <protection/>
    </xf>
    <xf numFmtId="0" fontId="40" fillId="25" borderId="10" xfId="61" applyFont="1" applyFill="1" applyBorder="1" applyAlignment="1">
      <alignment horizontal="center" vertical="center" wrapText="1"/>
      <protection/>
    </xf>
    <xf numFmtId="0" fontId="41" fillId="24" borderId="15" xfId="61" applyFont="1" applyFill="1" applyBorder="1" applyAlignment="1">
      <alignment horizontal="center" vertical="center" wrapText="1"/>
      <protection/>
    </xf>
    <xf numFmtId="0" fontId="41" fillId="24" borderId="20" xfId="61" applyFont="1" applyFill="1" applyBorder="1" applyAlignment="1">
      <alignment horizontal="center" vertical="center" wrapText="1"/>
      <protection/>
    </xf>
    <xf numFmtId="0" fontId="42" fillId="0" borderId="10" xfId="61" applyFont="1" applyBorder="1" applyAlignment="1">
      <alignment horizontal="center" vertical="center" wrapText="1"/>
      <protection/>
    </xf>
    <xf numFmtId="0" fontId="40" fillId="0" borderId="17" xfId="61" applyFont="1" applyBorder="1" applyAlignment="1">
      <alignment horizontal="center" vertical="center" wrapText="1"/>
      <protection/>
    </xf>
    <xf numFmtId="0" fontId="40" fillId="0" borderId="18" xfId="61" applyFont="1" applyBorder="1" applyAlignment="1">
      <alignment horizontal="center" vertical="center" wrapText="1"/>
      <protection/>
    </xf>
    <xf numFmtId="0" fontId="40" fillId="0" borderId="16" xfId="61" applyFont="1" applyBorder="1" applyAlignment="1">
      <alignment horizontal="center" vertical="center" wrapText="1"/>
      <protection/>
    </xf>
    <xf numFmtId="0" fontId="40" fillId="4" borderId="15" xfId="61" applyFont="1" applyFill="1" applyBorder="1" applyAlignment="1">
      <alignment horizontal="center" vertical="center" wrapText="1"/>
      <protection/>
    </xf>
    <xf numFmtId="0" fontId="40" fillId="4" borderId="14" xfId="61" applyFont="1" applyFill="1" applyBorder="1" applyAlignment="1">
      <alignment horizontal="center" vertical="center" wrapText="1"/>
      <protection/>
    </xf>
    <xf numFmtId="0" fontId="82" fillId="0" borderId="17" xfId="61" applyFont="1" applyBorder="1" applyAlignment="1">
      <alignment horizontal="center" vertical="center" wrapText="1"/>
      <protection/>
    </xf>
    <xf numFmtId="0" fontId="82" fillId="0" borderId="18" xfId="61" applyFont="1" applyBorder="1" applyAlignment="1">
      <alignment horizontal="center" vertical="center" wrapText="1"/>
      <protection/>
    </xf>
    <xf numFmtId="0" fontId="82" fillId="0" borderId="16" xfId="61" applyFont="1" applyBorder="1" applyAlignment="1">
      <alignment horizontal="center" vertical="center" wrapText="1"/>
      <protection/>
    </xf>
    <xf numFmtId="0" fontId="29" fillId="0" borderId="0" xfId="61" applyFont="1" applyAlignment="1">
      <alignment horizontal="right" vertical="center" wrapText="1"/>
      <protection/>
    </xf>
    <xf numFmtId="0" fontId="41" fillId="25" borderId="10" xfId="61" applyFont="1" applyFill="1" applyBorder="1" applyAlignment="1">
      <alignment horizontal="center" vertical="center" wrapText="1"/>
      <protection/>
    </xf>
    <xf numFmtId="0" fontId="41" fillId="4" borderId="15" xfId="61" applyFont="1" applyFill="1" applyBorder="1" applyAlignment="1">
      <alignment horizontal="center" vertical="center" wrapText="1"/>
      <protection/>
    </xf>
    <xf numFmtId="0" fontId="41" fillId="4" borderId="14" xfId="61" applyFont="1" applyFill="1" applyBorder="1" applyAlignment="1">
      <alignment horizontal="center" vertical="center" wrapText="1"/>
      <protection/>
    </xf>
    <xf numFmtId="172" fontId="58" fillId="0" borderId="0" xfId="0" applyNumberFormat="1" applyFont="1" applyFill="1" applyAlignment="1">
      <alignment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3_Mar' 09_NREGS-Jalpaiguri" xfId="60"/>
    <cellStyle name="Normal_APD-II_Mar' 09_NREGS-Jalpaiguri" xfId="61"/>
    <cellStyle name="Normal_April, 08_NREGS" xfId="62"/>
    <cellStyle name="Normal_Part-I" xfId="63"/>
    <cellStyle name="Note" xfId="64"/>
    <cellStyle name="Output" xfId="65"/>
    <cellStyle name="Percent" xfId="66"/>
    <cellStyle name="Percent 2" xfId="67"/>
    <cellStyle name="Title" xfId="68"/>
    <cellStyle name="Total" xfId="69"/>
    <cellStyle name="Warning Text" xfId="70"/>
  </cellStyles>
  <dxfs count="4"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19050</xdr:rowOff>
    </xdr:from>
    <xdr:to>
      <xdr:col>1</xdr:col>
      <xdr:colOff>781050</xdr:colOff>
      <xdr:row>6</xdr:row>
      <xdr:rowOff>171450</xdr:rowOff>
    </xdr:to>
    <xdr:pic>
      <xdr:nvPicPr>
        <xdr:cNvPr id="1" name="Picture 1" descr="Mahatma Gandhi NREGA_Fina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10382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Oct-09%20Jalpaigu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t-I"/>
      <sheetName val="Part-II"/>
      <sheetName val="Part-III."/>
      <sheetName val="Part-IV"/>
      <sheetName val="Part-V-A"/>
      <sheetName val="Part-V-B"/>
    </sheetNames>
    <sheetDataSet>
      <sheetData sheetId="1">
        <row r="13">
          <cell r="M13">
            <v>48.05399</v>
          </cell>
          <cell r="P13">
            <v>412.90166</v>
          </cell>
        </row>
        <row r="14">
          <cell r="M14">
            <v>137.74871</v>
          </cell>
          <cell r="P14">
            <v>598.7379599999999</v>
          </cell>
        </row>
        <row r="15">
          <cell r="M15">
            <v>172.64584</v>
          </cell>
          <cell r="P15">
            <v>849.44661</v>
          </cell>
        </row>
        <row r="16">
          <cell r="M16">
            <v>62.0172</v>
          </cell>
          <cell r="P16">
            <v>320.10741</v>
          </cell>
        </row>
        <row r="17">
          <cell r="M17">
            <v>159.11903</v>
          </cell>
          <cell r="P17">
            <v>591.47947</v>
          </cell>
        </row>
        <row r="18">
          <cell r="M18">
            <v>176.28058</v>
          </cell>
          <cell r="P18">
            <v>632.39854</v>
          </cell>
        </row>
        <row r="19">
          <cell r="M19">
            <v>131.924725</v>
          </cell>
          <cell r="P19">
            <v>543.01556</v>
          </cell>
        </row>
        <row r="20">
          <cell r="M20">
            <v>95.36240000000001</v>
          </cell>
          <cell r="P20">
            <v>400.7859000000001</v>
          </cell>
        </row>
        <row r="21">
          <cell r="M21">
            <v>11.94092</v>
          </cell>
          <cell r="P21">
            <v>223.37577000000002</v>
          </cell>
        </row>
        <row r="22">
          <cell r="M22">
            <v>147.09911</v>
          </cell>
          <cell r="P22">
            <v>554.73423</v>
          </cell>
        </row>
        <row r="23">
          <cell r="M23">
            <v>35.71688</v>
          </cell>
          <cell r="P23">
            <v>259.85586</v>
          </cell>
        </row>
        <row r="24">
          <cell r="M24">
            <v>40.990135</v>
          </cell>
          <cell r="P24">
            <v>224.17524</v>
          </cell>
        </row>
        <row r="25">
          <cell r="M25">
            <v>44.51978</v>
          </cell>
          <cell r="P25">
            <v>423.182895</v>
          </cell>
        </row>
        <row r="26">
          <cell r="M26">
            <v>1263.4193</v>
          </cell>
          <cell r="P26">
            <v>6034.197104999998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5"/>
  <sheetViews>
    <sheetView tabSelected="1" view="pageBreakPreview" zoomScale="70" zoomScaleNormal="70" zoomScaleSheetLayoutView="70" zoomScalePageLayoutView="0" workbookViewId="0" topLeftCell="D7">
      <selection activeCell="J24" sqref="J24"/>
    </sheetView>
  </sheetViews>
  <sheetFormatPr defaultColWidth="9.140625" defaultRowHeight="15"/>
  <cols>
    <col min="1" max="1" width="4.57421875" style="1" customWidth="1"/>
    <col min="2" max="2" width="17.28125" style="1" customWidth="1"/>
    <col min="3" max="3" width="11.28125" style="1" customWidth="1"/>
    <col min="4" max="5" width="8.421875" style="1" customWidth="1"/>
    <col min="6" max="6" width="10.00390625" style="1" customWidth="1"/>
    <col min="7" max="7" width="9.421875" style="1" customWidth="1"/>
    <col min="8" max="8" width="11.421875" style="1" customWidth="1"/>
    <col min="9" max="9" width="11.57421875" style="188" customWidth="1"/>
    <col min="10" max="10" width="11.8515625" style="1" customWidth="1"/>
    <col min="11" max="11" width="10.140625" style="1" customWidth="1"/>
    <col min="12" max="12" width="10.8515625" style="188" customWidth="1"/>
    <col min="13" max="13" width="10.421875" style="1" customWidth="1"/>
    <col min="14" max="14" width="10.28125" style="1" customWidth="1"/>
    <col min="15" max="15" width="10.421875" style="1" customWidth="1"/>
    <col min="16" max="16" width="11.421875" style="1" customWidth="1"/>
    <col min="17" max="17" width="11.28125" style="1" customWidth="1"/>
    <col min="18" max="18" width="10.421875" style="1" customWidth="1"/>
    <col min="19" max="19" width="8.8515625" style="1" customWidth="1"/>
    <col min="20" max="20" width="7.7109375" style="1" customWidth="1"/>
    <col min="21" max="21" width="7.421875" style="1" customWidth="1"/>
    <col min="22" max="16384" width="9.140625" style="1" customWidth="1"/>
  </cols>
  <sheetData>
    <row r="1" spans="1:20" s="4" customFormat="1" ht="12" customHeight="1">
      <c r="A1" s="2"/>
      <c r="B1" s="3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26"/>
      <c r="Q1" s="326"/>
      <c r="R1" s="326"/>
      <c r="S1" s="326"/>
      <c r="T1" s="2"/>
    </row>
    <row r="2" spans="1:21" s="4" customFormat="1" ht="31.5" customHeight="1">
      <c r="A2" s="327" t="s">
        <v>136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</row>
    <row r="3" spans="1:19" s="4" customFormat="1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1" s="4" customFormat="1" ht="17.25" customHeight="1">
      <c r="A4" s="328" t="s">
        <v>37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8"/>
      <c r="S4" s="328"/>
      <c r="T4" s="328"/>
      <c r="U4" s="328"/>
    </row>
    <row r="5" spans="1:19" s="4" customFormat="1" ht="13.5" customHeight="1">
      <c r="A5" s="6"/>
      <c r="B5" s="6"/>
      <c r="C5" s="6"/>
      <c r="D5" s="6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6"/>
      <c r="S5" s="7"/>
    </row>
    <row r="6" spans="1:21" ht="18">
      <c r="A6" s="307" t="s">
        <v>137</v>
      </c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</row>
    <row r="7" spans="1:21" ht="16.5">
      <c r="A7" s="26"/>
      <c r="T7" s="319" t="s">
        <v>21</v>
      </c>
      <c r="U7" s="319"/>
    </row>
    <row r="8" spans="1:21" s="131" customFormat="1" ht="16.5">
      <c r="A8" s="311">
        <v>1</v>
      </c>
      <c r="B8" s="311">
        <v>2</v>
      </c>
      <c r="C8" s="130"/>
      <c r="D8" s="311">
        <v>3</v>
      </c>
      <c r="E8" s="311"/>
      <c r="F8" s="311"/>
      <c r="G8" s="311"/>
      <c r="H8" s="315">
        <v>4</v>
      </c>
      <c r="I8" s="318">
        <v>5</v>
      </c>
      <c r="J8" s="311">
        <v>6</v>
      </c>
      <c r="K8" s="311">
        <v>7</v>
      </c>
      <c r="L8" s="318">
        <v>8</v>
      </c>
      <c r="M8" s="323">
        <v>9</v>
      </c>
      <c r="N8" s="324"/>
      <c r="O8" s="324"/>
      <c r="P8" s="324"/>
      <c r="Q8" s="325"/>
      <c r="R8" s="220"/>
      <c r="S8" s="311">
        <v>10</v>
      </c>
      <c r="T8" s="311">
        <v>11</v>
      </c>
      <c r="U8" s="311">
        <v>12</v>
      </c>
    </row>
    <row r="9" spans="1:21" s="131" customFormat="1" ht="16.5">
      <c r="A9" s="311"/>
      <c r="B9" s="311"/>
      <c r="C9" s="130"/>
      <c r="D9" s="130" t="s">
        <v>16</v>
      </c>
      <c r="E9" s="130" t="s">
        <v>17</v>
      </c>
      <c r="F9" s="130" t="s">
        <v>18</v>
      </c>
      <c r="G9" s="130" t="s">
        <v>19</v>
      </c>
      <c r="H9" s="316"/>
      <c r="I9" s="318">
        <v>5</v>
      </c>
      <c r="J9" s="311">
        <v>6</v>
      </c>
      <c r="K9" s="311">
        <v>7</v>
      </c>
      <c r="L9" s="318">
        <v>8</v>
      </c>
      <c r="M9" s="299" t="s">
        <v>16</v>
      </c>
      <c r="N9" s="299" t="s">
        <v>17</v>
      </c>
      <c r="O9" s="299" t="s">
        <v>18</v>
      </c>
      <c r="P9" s="299" t="s">
        <v>19</v>
      </c>
      <c r="Q9" s="299" t="s">
        <v>20</v>
      </c>
      <c r="R9" s="299"/>
      <c r="S9" s="311"/>
      <c r="T9" s="311"/>
      <c r="U9" s="311"/>
    </row>
    <row r="10" spans="1:21" s="37" customFormat="1" ht="57" customHeight="1">
      <c r="A10" s="312" t="s">
        <v>0</v>
      </c>
      <c r="B10" s="312" t="s">
        <v>22</v>
      </c>
      <c r="C10" s="313" t="s">
        <v>105</v>
      </c>
      <c r="D10" s="312" t="s">
        <v>1</v>
      </c>
      <c r="E10" s="312"/>
      <c r="F10" s="312"/>
      <c r="G10" s="312"/>
      <c r="H10" s="313" t="s">
        <v>6</v>
      </c>
      <c r="I10" s="317" t="s">
        <v>7</v>
      </c>
      <c r="J10" s="312" t="s">
        <v>8</v>
      </c>
      <c r="K10" s="312" t="s">
        <v>9</v>
      </c>
      <c r="L10" s="317" t="s">
        <v>10</v>
      </c>
      <c r="M10" s="320" t="s">
        <v>11</v>
      </c>
      <c r="N10" s="321"/>
      <c r="O10" s="321"/>
      <c r="P10" s="321"/>
      <c r="Q10" s="321"/>
      <c r="R10" s="322"/>
      <c r="S10" s="312" t="s">
        <v>13</v>
      </c>
      <c r="T10" s="312" t="s">
        <v>14</v>
      </c>
      <c r="U10" s="312" t="s">
        <v>15</v>
      </c>
    </row>
    <row r="11" spans="1:21" s="37" customFormat="1" ht="111.75" customHeight="1">
      <c r="A11" s="312"/>
      <c r="B11" s="312"/>
      <c r="C11" s="314"/>
      <c r="D11" s="36" t="s">
        <v>2</v>
      </c>
      <c r="E11" s="36" t="s">
        <v>3</v>
      </c>
      <c r="F11" s="36" t="s">
        <v>4</v>
      </c>
      <c r="G11" s="36" t="s">
        <v>5</v>
      </c>
      <c r="H11" s="314"/>
      <c r="I11" s="317"/>
      <c r="J11" s="312"/>
      <c r="K11" s="312"/>
      <c r="L11" s="317"/>
      <c r="M11" s="237" t="s">
        <v>2</v>
      </c>
      <c r="N11" s="237" t="s">
        <v>3</v>
      </c>
      <c r="O11" s="237" t="s">
        <v>4</v>
      </c>
      <c r="P11" s="237" t="s">
        <v>5</v>
      </c>
      <c r="Q11" s="237" t="s">
        <v>12</v>
      </c>
      <c r="R11" s="237" t="s">
        <v>119</v>
      </c>
      <c r="S11" s="312"/>
      <c r="T11" s="312"/>
      <c r="U11" s="312"/>
    </row>
    <row r="12" spans="1:21" s="240" customFormat="1" ht="15.75">
      <c r="A12" s="237">
        <v>1</v>
      </c>
      <c r="B12" s="237">
        <v>2</v>
      </c>
      <c r="C12" s="238"/>
      <c r="D12" s="237" t="s">
        <v>121</v>
      </c>
      <c r="E12" s="237" t="s">
        <v>122</v>
      </c>
      <c r="F12" s="237" t="s">
        <v>123</v>
      </c>
      <c r="G12" s="237" t="s">
        <v>124</v>
      </c>
      <c r="H12" s="238">
        <v>4</v>
      </c>
      <c r="I12" s="239">
        <v>5</v>
      </c>
      <c r="J12" s="237">
        <v>6</v>
      </c>
      <c r="K12" s="237">
        <v>7</v>
      </c>
      <c r="L12" s="239">
        <v>8</v>
      </c>
      <c r="M12" s="237" t="s">
        <v>125</v>
      </c>
      <c r="N12" s="237" t="s">
        <v>126</v>
      </c>
      <c r="O12" s="237" t="s">
        <v>127</v>
      </c>
      <c r="P12" s="237" t="s">
        <v>128</v>
      </c>
      <c r="Q12" s="237" t="s">
        <v>129</v>
      </c>
      <c r="R12" s="237" t="s">
        <v>120</v>
      </c>
      <c r="S12" s="237">
        <v>10</v>
      </c>
      <c r="T12" s="237">
        <v>11</v>
      </c>
      <c r="U12" s="237">
        <v>12</v>
      </c>
    </row>
    <row r="13" spans="1:30" s="196" customFormat="1" ht="26.25" customHeight="1">
      <c r="A13" s="191">
        <v>1</v>
      </c>
      <c r="B13" s="192" t="s">
        <v>23</v>
      </c>
      <c r="C13" s="193">
        <v>40448</v>
      </c>
      <c r="D13" s="193">
        <v>21046</v>
      </c>
      <c r="E13" s="193">
        <v>8586</v>
      </c>
      <c r="F13" s="193">
        <v>10816</v>
      </c>
      <c r="G13" s="159">
        <f aca="true" t="shared" si="0" ref="G13:G25">SUM(D13:F13)</f>
        <v>40448</v>
      </c>
      <c r="H13" s="194">
        <v>781</v>
      </c>
      <c r="I13" s="247"/>
      <c r="J13" s="195">
        <v>152</v>
      </c>
      <c r="K13" s="195">
        <v>152</v>
      </c>
      <c r="L13" s="222"/>
      <c r="M13" s="231">
        <v>0.00528</v>
      </c>
      <c r="N13" s="231">
        <v>0.0014</v>
      </c>
      <c r="O13" s="231">
        <v>0.00584</v>
      </c>
      <c r="P13" s="232">
        <f>SUM(M13:O13)</f>
        <v>0.01252</v>
      </c>
      <c r="Q13" s="233">
        <v>0.00517</v>
      </c>
      <c r="R13" s="231" t="s">
        <v>116</v>
      </c>
      <c r="S13" s="194">
        <v>0</v>
      </c>
      <c r="T13" s="194">
        <v>89</v>
      </c>
      <c r="U13" s="194">
        <v>0</v>
      </c>
      <c r="V13" s="196">
        <f>(P13*100000)/J13</f>
        <v>8.236842105263158</v>
      </c>
      <c r="W13" s="196">
        <v>1.6276</v>
      </c>
      <c r="Y13" s="196">
        <v>586.25947</v>
      </c>
      <c r="Z13" s="196">
        <v>5.5320336</v>
      </c>
      <c r="AA13" s="196">
        <f>Y13/Z13</f>
        <v>105.97539935404585</v>
      </c>
      <c r="AB13" s="395">
        <f>P13+Z13</f>
        <v>5.5445536</v>
      </c>
      <c r="AC13" s="196">
        <f>Y13+W13</f>
        <v>587.88707</v>
      </c>
      <c r="AD13" s="196">
        <f>AC13/AB13</f>
        <v>106.0296486267172</v>
      </c>
    </row>
    <row r="14" spans="1:30" s="196" customFormat="1" ht="26.25" customHeight="1">
      <c r="A14" s="191">
        <v>2</v>
      </c>
      <c r="B14" s="192" t="s">
        <v>24</v>
      </c>
      <c r="C14" s="197">
        <v>44575</v>
      </c>
      <c r="D14" s="193">
        <v>19699</v>
      </c>
      <c r="E14" s="193">
        <v>9478</v>
      </c>
      <c r="F14" s="193">
        <v>13086</v>
      </c>
      <c r="G14" s="159">
        <f t="shared" si="0"/>
        <v>42263</v>
      </c>
      <c r="H14" s="194">
        <v>130</v>
      </c>
      <c r="I14" s="247"/>
      <c r="J14" s="195">
        <v>0</v>
      </c>
      <c r="K14" s="194">
        <v>0</v>
      </c>
      <c r="L14" s="222"/>
      <c r="M14" s="231">
        <v>0</v>
      </c>
      <c r="N14" s="231">
        <v>0</v>
      </c>
      <c r="O14" s="231">
        <v>0</v>
      </c>
      <c r="P14" s="232">
        <f aca="true" t="shared" si="1" ref="P14:P25">SUM(M14:O14)</f>
        <v>0</v>
      </c>
      <c r="Q14" s="233">
        <v>0</v>
      </c>
      <c r="R14" s="231" t="s">
        <v>116</v>
      </c>
      <c r="S14" s="194">
        <v>0</v>
      </c>
      <c r="T14" s="195">
        <v>0</v>
      </c>
      <c r="U14" s="194">
        <v>0</v>
      </c>
      <c r="V14" s="196" t="e">
        <f aca="true" t="shared" si="2" ref="V14:V26">(P14*100000)/J14</f>
        <v>#DIV/0!</v>
      </c>
      <c r="W14" s="196">
        <v>0</v>
      </c>
      <c r="Y14" s="196">
        <v>526.1091</v>
      </c>
      <c r="Z14" s="196">
        <v>5.2303315</v>
      </c>
      <c r="AA14" s="196">
        <f aca="true" t="shared" si="3" ref="AA14:AA25">Y14/Z14</f>
        <v>100.58809847903522</v>
      </c>
      <c r="AB14" s="395">
        <f aca="true" t="shared" si="4" ref="AB14:AB25">P14+Z14</f>
        <v>5.2303315</v>
      </c>
      <c r="AC14" s="196">
        <f aca="true" t="shared" si="5" ref="AC14:AC25">Y14+W14</f>
        <v>526.1091</v>
      </c>
      <c r="AD14" s="196">
        <f aca="true" t="shared" si="6" ref="AD14:AD25">AC14/AB14</f>
        <v>100.58809847903522</v>
      </c>
    </row>
    <row r="15" spans="1:30" s="196" customFormat="1" ht="26.25" customHeight="1">
      <c r="A15" s="191">
        <v>3</v>
      </c>
      <c r="B15" s="192" t="s">
        <v>25</v>
      </c>
      <c r="C15" s="197">
        <v>80508</v>
      </c>
      <c r="D15" s="193">
        <v>39105</v>
      </c>
      <c r="E15" s="193">
        <v>16764</v>
      </c>
      <c r="F15" s="193">
        <v>22691</v>
      </c>
      <c r="G15" s="159">
        <f t="shared" si="0"/>
        <v>78560</v>
      </c>
      <c r="H15" s="194">
        <v>850</v>
      </c>
      <c r="I15" s="247"/>
      <c r="J15" s="195">
        <v>0</v>
      </c>
      <c r="K15" s="194">
        <v>0</v>
      </c>
      <c r="L15" s="222"/>
      <c r="M15" s="231">
        <v>0</v>
      </c>
      <c r="N15" s="231">
        <v>0</v>
      </c>
      <c r="O15" s="231">
        <v>0</v>
      </c>
      <c r="P15" s="232">
        <f t="shared" si="1"/>
        <v>0</v>
      </c>
      <c r="Q15" s="233">
        <v>0</v>
      </c>
      <c r="R15" s="231" t="s">
        <v>116</v>
      </c>
      <c r="S15" s="194">
        <v>0</v>
      </c>
      <c r="T15" s="195">
        <v>0</v>
      </c>
      <c r="U15" s="194">
        <v>0</v>
      </c>
      <c r="V15" s="196" t="e">
        <f t="shared" si="2"/>
        <v>#DIV/0!</v>
      </c>
      <c r="W15" s="196">
        <v>0</v>
      </c>
      <c r="Y15" s="196">
        <v>1462.99558</v>
      </c>
      <c r="Z15" s="196">
        <v>13.668349999999998</v>
      </c>
      <c r="AA15" s="196">
        <f t="shared" si="3"/>
        <v>107.03527346022015</v>
      </c>
      <c r="AB15" s="395">
        <f t="shared" si="4"/>
        <v>13.668349999999998</v>
      </c>
      <c r="AC15" s="196">
        <f t="shared" si="5"/>
        <v>1462.99558</v>
      </c>
      <c r="AD15" s="196">
        <f t="shared" si="6"/>
        <v>107.03527346022015</v>
      </c>
    </row>
    <row r="16" spans="1:30" s="196" customFormat="1" ht="26.25" customHeight="1">
      <c r="A16" s="191">
        <v>4</v>
      </c>
      <c r="B16" s="192" t="s">
        <v>26</v>
      </c>
      <c r="C16" s="197">
        <v>50312</v>
      </c>
      <c r="D16" s="193">
        <v>22510</v>
      </c>
      <c r="E16" s="193">
        <v>9773</v>
      </c>
      <c r="F16" s="193">
        <v>18029</v>
      </c>
      <c r="G16" s="159">
        <f t="shared" si="0"/>
        <v>50312</v>
      </c>
      <c r="H16" s="194">
        <v>8847</v>
      </c>
      <c r="I16" s="247"/>
      <c r="J16" s="194">
        <v>0</v>
      </c>
      <c r="K16" s="194">
        <v>0</v>
      </c>
      <c r="L16" s="222"/>
      <c r="M16" s="234">
        <v>0</v>
      </c>
      <c r="N16" s="234">
        <v>0</v>
      </c>
      <c r="O16" s="234">
        <v>0</v>
      </c>
      <c r="P16" s="232">
        <f t="shared" si="1"/>
        <v>0</v>
      </c>
      <c r="Q16" s="233">
        <v>0</v>
      </c>
      <c r="R16" s="231" t="s">
        <v>116</v>
      </c>
      <c r="S16" s="194">
        <v>0</v>
      </c>
      <c r="T16" s="195">
        <v>0</v>
      </c>
      <c r="U16" s="194">
        <v>0</v>
      </c>
      <c r="V16" s="196" t="e">
        <f t="shared" si="2"/>
        <v>#DIV/0!</v>
      </c>
      <c r="W16" s="196">
        <v>0</v>
      </c>
      <c r="Y16" s="196">
        <v>548.70758</v>
      </c>
      <c r="Z16" s="196">
        <v>5.177229999999999</v>
      </c>
      <c r="AA16" s="196">
        <f t="shared" si="3"/>
        <v>105.984779505643</v>
      </c>
      <c r="AB16" s="395">
        <f t="shared" si="4"/>
        <v>5.177229999999999</v>
      </c>
      <c r="AC16" s="196">
        <f t="shared" si="5"/>
        <v>548.70758</v>
      </c>
      <c r="AD16" s="196">
        <f t="shared" si="6"/>
        <v>105.984779505643</v>
      </c>
    </row>
    <row r="17" spans="1:30" s="196" customFormat="1" ht="26.25" customHeight="1">
      <c r="A17" s="191">
        <v>5</v>
      </c>
      <c r="B17" s="192" t="s">
        <v>27</v>
      </c>
      <c r="C17" s="197">
        <v>56348</v>
      </c>
      <c r="D17" s="193">
        <v>8386</v>
      </c>
      <c r="E17" s="193">
        <v>31129</v>
      </c>
      <c r="F17" s="193">
        <v>16746</v>
      </c>
      <c r="G17" s="159">
        <f t="shared" si="0"/>
        <v>56261</v>
      </c>
      <c r="H17" s="194">
        <v>1159</v>
      </c>
      <c r="I17" s="247"/>
      <c r="J17" s="195">
        <v>0</v>
      </c>
      <c r="K17" s="194">
        <v>0</v>
      </c>
      <c r="L17" s="222"/>
      <c r="M17" s="231">
        <v>0</v>
      </c>
      <c r="N17" s="231">
        <v>0</v>
      </c>
      <c r="O17" s="231">
        <v>0</v>
      </c>
      <c r="P17" s="232">
        <f t="shared" si="1"/>
        <v>0</v>
      </c>
      <c r="Q17" s="233">
        <v>0</v>
      </c>
      <c r="R17" s="231" t="s">
        <v>116</v>
      </c>
      <c r="S17" s="194">
        <v>0</v>
      </c>
      <c r="T17" s="195">
        <v>0</v>
      </c>
      <c r="U17" s="194">
        <v>0</v>
      </c>
      <c r="V17" s="196" t="e">
        <f t="shared" si="2"/>
        <v>#DIV/0!</v>
      </c>
      <c r="W17" s="196">
        <v>0</v>
      </c>
      <c r="Y17" s="196">
        <v>705.4486700000001</v>
      </c>
      <c r="Z17" s="196">
        <v>6.82447</v>
      </c>
      <c r="AA17" s="196">
        <f t="shared" si="3"/>
        <v>103.370469794724</v>
      </c>
      <c r="AB17" s="395">
        <f t="shared" si="4"/>
        <v>6.82447</v>
      </c>
      <c r="AC17" s="196">
        <f t="shared" si="5"/>
        <v>705.4486700000001</v>
      </c>
      <c r="AD17" s="196">
        <f t="shared" si="6"/>
        <v>103.370469794724</v>
      </c>
    </row>
    <row r="18" spans="1:30" s="196" customFormat="1" ht="26.25" customHeight="1">
      <c r="A18" s="191">
        <v>6</v>
      </c>
      <c r="B18" s="192" t="s">
        <v>28</v>
      </c>
      <c r="C18" s="197">
        <v>39869</v>
      </c>
      <c r="D18" s="193">
        <v>15435</v>
      </c>
      <c r="E18" s="193">
        <v>13492</v>
      </c>
      <c r="F18" s="193">
        <v>10021</v>
      </c>
      <c r="G18" s="159">
        <f t="shared" si="0"/>
        <v>38948</v>
      </c>
      <c r="H18" s="194">
        <v>1280</v>
      </c>
      <c r="I18" s="247"/>
      <c r="J18" s="195">
        <v>0</v>
      </c>
      <c r="K18" s="194">
        <v>0</v>
      </c>
      <c r="L18" s="281"/>
      <c r="M18" s="231">
        <v>0</v>
      </c>
      <c r="N18" s="231">
        <v>0</v>
      </c>
      <c r="O18" s="231">
        <v>0</v>
      </c>
      <c r="P18" s="232">
        <f t="shared" si="1"/>
        <v>0</v>
      </c>
      <c r="Q18" s="233">
        <v>0</v>
      </c>
      <c r="R18" s="231" t="s">
        <v>116</v>
      </c>
      <c r="S18" s="194">
        <v>0</v>
      </c>
      <c r="T18" s="195">
        <v>0</v>
      </c>
      <c r="U18" s="194">
        <v>0</v>
      </c>
      <c r="V18" s="196" t="e">
        <f t="shared" si="2"/>
        <v>#DIV/0!</v>
      </c>
      <c r="W18" s="196">
        <v>0</v>
      </c>
      <c r="Y18" s="196">
        <v>758.62127</v>
      </c>
      <c r="Z18" s="196">
        <v>7.553591018518517</v>
      </c>
      <c r="AA18" s="196">
        <f t="shared" si="3"/>
        <v>100.43186984047067</v>
      </c>
      <c r="AB18" s="395">
        <f t="shared" si="4"/>
        <v>7.553591018518517</v>
      </c>
      <c r="AC18" s="196">
        <f t="shared" si="5"/>
        <v>758.62127</v>
      </c>
      <c r="AD18" s="196">
        <f t="shared" si="6"/>
        <v>100.43186984047067</v>
      </c>
    </row>
    <row r="19" spans="1:30" s="196" customFormat="1" ht="26.25" customHeight="1">
      <c r="A19" s="191">
        <v>7</v>
      </c>
      <c r="B19" s="192" t="s">
        <v>29</v>
      </c>
      <c r="C19" s="197">
        <v>39294</v>
      </c>
      <c r="D19" s="193">
        <v>7539</v>
      </c>
      <c r="E19" s="193">
        <v>16324</v>
      </c>
      <c r="F19" s="193">
        <v>15431</v>
      </c>
      <c r="G19" s="159">
        <f t="shared" si="0"/>
        <v>39294</v>
      </c>
      <c r="H19" s="194">
        <v>0</v>
      </c>
      <c r="I19" s="247"/>
      <c r="J19" s="195">
        <v>0</v>
      </c>
      <c r="K19" s="194">
        <v>0</v>
      </c>
      <c r="L19" s="281"/>
      <c r="M19" s="231">
        <v>0</v>
      </c>
      <c r="N19" s="231">
        <v>0</v>
      </c>
      <c r="O19" s="231">
        <v>0</v>
      </c>
      <c r="P19" s="232">
        <f t="shared" si="1"/>
        <v>0</v>
      </c>
      <c r="Q19" s="233">
        <v>0</v>
      </c>
      <c r="R19" s="231" t="s">
        <v>116</v>
      </c>
      <c r="S19" s="194">
        <v>0</v>
      </c>
      <c r="T19" s="195">
        <v>0</v>
      </c>
      <c r="U19" s="194">
        <v>0</v>
      </c>
      <c r="V19" s="196" t="e">
        <f t="shared" si="2"/>
        <v>#DIV/0!</v>
      </c>
      <c r="W19" s="196">
        <v>0</v>
      </c>
      <c r="Y19" s="196">
        <v>763.43626</v>
      </c>
      <c r="Z19" s="196">
        <v>7.483320000000001</v>
      </c>
      <c r="AA19" s="196">
        <f t="shared" si="3"/>
        <v>102.01839023321197</v>
      </c>
      <c r="AB19" s="395">
        <f t="shared" si="4"/>
        <v>7.483320000000001</v>
      </c>
      <c r="AC19" s="196">
        <f t="shared" si="5"/>
        <v>763.43626</v>
      </c>
      <c r="AD19" s="196">
        <f t="shared" si="6"/>
        <v>102.01839023321197</v>
      </c>
    </row>
    <row r="20" spans="1:30" s="196" customFormat="1" ht="26.25" customHeight="1">
      <c r="A20" s="191">
        <v>8</v>
      </c>
      <c r="B20" s="192" t="s">
        <v>30</v>
      </c>
      <c r="C20" s="197">
        <v>58540</v>
      </c>
      <c r="D20" s="193">
        <v>18394</v>
      </c>
      <c r="E20" s="193">
        <v>20606</v>
      </c>
      <c r="F20" s="193">
        <v>19540</v>
      </c>
      <c r="G20" s="159">
        <f t="shared" si="0"/>
        <v>58540</v>
      </c>
      <c r="H20" s="194">
        <v>0</v>
      </c>
      <c r="I20" s="247"/>
      <c r="J20" s="195">
        <v>0</v>
      </c>
      <c r="K20" s="194">
        <v>0</v>
      </c>
      <c r="L20" s="281"/>
      <c r="M20" s="231">
        <v>0</v>
      </c>
      <c r="N20" s="231">
        <v>0</v>
      </c>
      <c r="O20" s="231">
        <v>0</v>
      </c>
      <c r="P20" s="232">
        <f t="shared" si="1"/>
        <v>0</v>
      </c>
      <c r="Q20" s="233">
        <v>0</v>
      </c>
      <c r="R20" s="231" t="s">
        <v>116</v>
      </c>
      <c r="S20" s="194">
        <v>0</v>
      </c>
      <c r="T20" s="195">
        <v>0</v>
      </c>
      <c r="U20" s="194">
        <v>0</v>
      </c>
      <c r="V20" s="196" t="e">
        <f t="shared" si="2"/>
        <v>#DIV/0!</v>
      </c>
      <c r="W20" s="196">
        <v>47.65668</v>
      </c>
      <c r="Y20" s="196">
        <v>682.4954</v>
      </c>
      <c r="Z20" s="196">
        <v>5.337960000000001</v>
      </c>
      <c r="AA20" s="196">
        <f t="shared" si="3"/>
        <v>127.8569715771568</v>
      </c>
      <c r="AB20" s="395">
        <f t="shared" si="4"/>
        <v>5.337960000000001</v>
      </c>
      <c r="AC20" s="196">
        <f t="shared" si="5"/>
        <v>730.1520800000001</v>
      </c>
      <c r="AD20" s="196">
        <f t="shared" si="6"/>
        <v>136.7848541390344</v>
      </c>
    </row>
    <row r="21" spans="1:30" s="196" customFormat="1" ht="26.25" customHeight="1">
      <c r="A21" s="191">
        <v>9</v>
      </c>
      <c r="B21" s="256" t="s">
        <v>31</v>
      </c>
      <c r="C21" s="257">
        <v>24986</v>
      </c>
      <c r="D21" s="258">
        <v>5981</v>
      </c>
      <c r="E21" s="258">
        <v>12141</v>
      </c>
      <c r="F21" s="258">
        <v>6675</v>
      </c>
      <c r="G21" s="259">
        <f t="shared" si="0"/>
        <v>24797</v>
      </c>
      <c r="H21" s="260">
        <v>450</v>
      </c>
      <c r="I21" s="247"/>
      <c r="J21" s="195">
        <v>0</v>
      </c>
      <c r="K21" s="194">
        <v>0</v>
      </c>
      <c r="L21" s="281"/>
      <c r="M21" s="231">
        <v>0</v>
      </c>
      <c r="N21" s="231">
        <v>0</v>
      </c>
      <c r="O21" s="231">
        <v>0</v>
      </c>
      <c r="P21" s="232">
        <f t="shared" si="1"/>
        <v>0</v>
      </c>
      <c r="Q21" s="233">
        <v>0</v>
      </c>
      <c r="R21" s="231" t="s">
        <v>116</v>
      </c>
      <c r="S21" s="194">
        <v>0</v>
      </c>
      <c r="T21" s="195">
        <v>0</v>
      </c>
      <c r="U21" s="194">
        <v>0</v>
      </c>
      <c r="V21" s="196" t="e">
        <f t="shared" si="2"/>
        <v>#DIV/0!</v>
      </c>
      <c r="W21" s="196">
        <v>0</v>
      </c>
      <c r="Y21" s="196">
        <v>331.02034</v>
      </c>
      <c r="Z21" s="196">
        <v>3.30319</v>
      </c>
      <c r="AA21" s="196">
        <f t="shared" si="3"/>
        <v>100.2123220281001</v>
      </c>
      <c r="AB21" s="395">
        <f t="shared" si="4"/>
        <v>3.30319</v>
      </c>
      <c r="AC21" s="196">
        <f t="shared" si="5"/>
        <v>331.02034</v>
      </c>
      <c r="AD21" s="196">
        <f t="shared" si="6"/>
        <v>100.2123220281001</v>
      </c>
    </row>
    <row r="22" spans="1:30" s="196" customFormat="1" ht="26.25" customHeight="1">
      <c r="A22" s="245">
        <v>10</v>
      </c>
      <c r="B22" s="192" t="s">
        <v>32</v>
      </c>
      <c r="C22" s="197">
        <v>67180</v>
      </c>
      <c r="D22" s="193">
        <v>49882</v>
      </c>
      <c r="E22" s="193">
        <v>1048</v>
      </c>
      <c r="F22" s="193">
        <v>15956</v>
      </c>
      <c r="G22" s="159">
        <f t="shared" si="0"/>
        <v>66886</v>
      </c>
      <c r="H22" s="194">
        <v>0</v>
      </c>
      <c r="I22" s="247">
        <v>0</v>
      </c>
      <c r="J22" s="195">
        <v>0</v>
      </c>
      <c r="K22" s="194">
        <v>0</v>
      </c>
      <c r="L22" s="222"/>
      <c r="M22" s="231">
        <v>0</v>
      </c>
      <c r="N22" s="231">
        <v>0</v>
      </c>
      <c r="O22" s="231">
        <v>0</v>
      </c>
      <c r="P22" s="232">
        <f t="shared" si="1"/>
        <v>0</v>
      </c>
      <c r="Q22" s="233">
        <v>0</v>
      </c>
      <c r="R22" s="231" t="s">
        <v>116</v>
      </c>
      <c r="S22" s="194">
        <v>0</v>
      </c>
      <c r="T22" s="195">
        <v>0</v>
      </c>
      <c r="U22" s="194">
        <v>0</v>
      </c>
      <c r="V22" s="196" t="e">
        <f t="shared" si="2"/>
        <v>#DIV/0!</v>
      </c>
      <c r="W22" s="196">
        <v>0</v>
      </c>
      <c r="Y22" s="196">
        <v>788.52171</v>
      </c>
      <c r="Z22" s="196">
        <v>8.8371</v>
      </c>
      <c r="AA22" s="196">
        <f t="shared" si="3"/>
        <v>89.22856027429813</v>
      </c>
      <c r="AB22" s="395">
        <f t="shared" si="4"/>
        <v>8.8371</v>
      </c>
      <c r="AC22" s="196">
        <f t="shared" si="5"/>
        <v>788.52171</v>
      </c>
      <c r="AD22" s="196">
        <f t="shared" si="6"/>
        <v>89.22856027429813</v>
      </c>
    </row>
    <row r="23" spans="1:30" s="196" customFormat="1" ht="26.25" customHeight="1">
      <c r="A23" s="245">
        <v>11</v>
      </c>
      <c r="B23" s="192" t="s">
        <v>33</v>
      </c>
      <c r="C23" s="197">
        <v>26331</v>
      </c>
      <c r="D23" s="193">
        <v>3949</v>
      </c>
      <c r="E23" s="193">
        <v>15086</v>
      </c>
      <c r="F23" s="193">
        <v>7296</v>
      </c>
      <c r="G23" s="159">
        <f t="shared" si="0"/>
        <v>26331</v>
      </c>
      <c r="H23" s="194">
        <v>857</v>
      </c>
      <c r="I23" s="247"/>
      <c r="J23" s="194">
        <v>157</v>
      </c>
      <c r="K23" s="194">
        <v>157</v>
      </c>
      <c r="L23" s="222"/>
      <c r="M23" s="231">
        <v>0.00097</v>
      </c>
      <c r="N23" s="231">
        <v>0.0051</v>
      </c>
      <c r="O23" s="231">
        <v>0.00141</v>
      </c>
      <c r="P23" s="232">
        <f t="shared" si="1"/>
        <v>0.0074800000000000005</v>
      </c>
      <c r="Q23" s="233">
        <v>0.00268</v>
      </c>
      <c r="R23" s="231" t="s">
        <v>116</v>
      </c>
      <c r="S23" s="194">
        <v>0</v>
      </c>
      <c r="T23" s="195">
        <v>0</v>
      </c>
      <c r="U23" s="194">
        <v>0</v>
      </c>
      <c r="V23" s="196">
        <f t="shared" si="2"/>
        <v>4.764331210191083</v>
      </c>
      <c r="W23" s="196">
        <v>2.618</v>
      </c>
      <c r="Y23" s="196">
        <v>253.82875</v>
      </c>
      <c r="Z23" s="196">
        <v>2.4605499999999996</v>
      </c>
      <c r="AA23" s="196">
        <f t="shared" si="3"/>
        <v>103.15935461583794</v>
      </c>
      <c r="AB23" s="395">
        <f t="shared" si="4"/>
        <v>2.4680299999999997</v>
      </c>
      <c r="AC23" s="196">
        <f t="shared" si="5"/>
        <v>256.44675</v>
      </c>
      <c r="AD23" s="196">
        <f t="shared" si="6"/>
        <v>103.90746870986173</v>
      </c>
    </row>
    <row r="24" spans="1:30" s="196" customFormat="1" ht="26.25" customHeight="1">
      <c r="A24" s="245">
        <v>12</v>
      </c>
      <c r="B24" s="192" t="s">
        <v>34</v>
      </c>
      <c r="C24" s="197">
        <v>51625</v>
      </c>
      <c r="D24" s="193">
        <v>29922</v>
      </c>
      <c r="E24" s="193">
        <v>2727</v>
      </c>
      <c r="F24" s="193">
        <v>18976</v>
      </c>
      <c r="G24" s="159">
        <f t="shared" si="0"/>
        <v>51625</v>
      </c>
      <c r="H24" s="194">
        <v>3255</v>
      </c>
      <c r="I24" s="247"/>
      <c r="J24" s="194">
        <v>2214</v>
      </c>
      <c r="K24" s="194">
        <v>2214</v>
      </c>
      <c r="L24" s="222"/>
      <c r="M24" s="231">
        <v>0.16071</v>
      </c>
      <c r="N24" s="231">
        <v>0.01336</v>
      </c>
      <c r="O24" s="231">
        <v>0.08698</v>
      </c>
      <c r="P24" s="232">
        <f t="shared" si="1"/>
        <v>0.26105</v>
      </c>
      <c r="Q24" s="233">
        <v>0.10112</v>
      </c>
      <c r="R24" s="231" t="s">
        <v>116</v>
      </c>
      <c r="S24" s="194">
        <v>0</v>
      </c>
      <c r="T24" s="195">
        <v>0</v>
      </c>
      <c r="U24" s="194">
        <v>0</v>
      </c>
      <c r="V24" s="196">
        <f t="shared" si="2"/>
        <v>11.790876242095754</v>
      </c>
      <c r="W24" s="196">
        <v>3.53925</v>
      </c>
      <c r="Y24" s="196">
        <v>425.80133</v>
      </c>
      <c r="Z24" s="196">
        <v>3.94152</v>
      </c>
      <c r="AA24" s="196">
        <f t="shared" si="3"/>
        <v>108.02972711035336</v>
      </c>
      <c r="AB24" s="395">
        <f t="shared" si="4"/>
        <v>4.20257</v>
      </c>
      <c r="AC24" s="196">
        <f t="shared" si="5"/>
        <v>429.34058</v>
      </c>
      <c r="AD24" s="196">
        <f t="shared" si="6"/>
        <v>102.16143455076299</v>
      </c>
    </row>
    <row r="25" spans="1:30" s="196" customFormat="1" ht="26.25" customHeight="1">
      <c r="A25" s="245">
        <v>13</v>
      </c>
      <c r="B25" s="192" t="s">
        <v>35</v>
      </c>
      <c r="C25" s="197">
        <v>60195</v>
      </c>
      <c r="D25" s="193">
        <v>37038</v>
      </c>
      <c r="E25" s="193">
        <v>4460</v>
      </c>
      <c r="F25" s="193">
        <v>18697</v>
      </c>
      <c r="G25" s="159">
        <f t="shared" si="0"/>
        <v>60195</v>
      </c>
      <c r="H25" s="194">
        <v>1126</v>
      </c>
      <c r="I25" s="247"/>
      <c r="J25" s="195">
        <v>856</v>
      </c>
      <c r="K25" s="194">
        <v>856</v>
      </c>
      <c r="L25" s="222"/>
      <c r="M25" s="231">
        <v>0.008715</v>
      </c>
      <c r="N25" s="231">
        <v>0.00209</v>
      </c>
      <c r="O25" s="231">
        <v>0.00053</v>
      </c>
      <c r="P25" s="232">
        <f t="shared" si="1"/>
        <v>0.011335</v>
      </c>
      <c r="Q25" s="233">
        <v>0.00395</v>
      </c>
      <c r="R25" s="231" t="s">
        <v>116</v>
      </c>
      <c r="S25" s="194">
        <v>0</v>
      </c>
      <c r="T25" s="195">
        <v>0</v>
      </c>
      <c r="U25" s="194">
        <v>0</v>
      </c>
      <c r="V25" s="196">
        <f t="shared" si="2"/>
        <v>1.3241822429906542</v>
      </c>
      <c r="W25" s="196">
        <v>46.78285</v>
      </c>
      <c r="Y25" s="196">
        <v>632.77744</v>
      </c>
      <c r="Z25" s="196">
        <v>5.51235</v>
      </c>
      <c r="AA25" s="196">
        <f t="shared" si="3"/>
        <v>114.79268188703547</v>
      </c>
      <c r="AB25" s="395">
        <f t="shared" si="4"/>
        <v>5.5236849999999995</v>
      </c>
      <c r="AC25" s="196">
        <f t="shared" si="5"/>
        <v>679.56029</v>
      </c>
      <c r="AD25" s="196">
        <f t="shared" si="6"/>
        <v>123.02661900524741</v>
      </c>
    </row>
    <row r="26" spans="1:22" s="163" customFormat="1" ht="26.25" customHeight="1">
      <c r="A26" s="242"/>
      <c r="B26" s="160" t="s">
        <v>36</v>
      </c>
      <c r="C26" s="160">
        <f aca="true" t="shared" si="7" ref="C26:U26">SUM(C13:C25)</f>
        <v>640211</v>
      </c>
      <c r="D26" s="160">
        <f t="shared" si="7"/>
        <v>278886</v>
      </c>
      <c r="E26" s="160">
        <f t="shared" si="7"/>
        <v>161614</v>
      </c>
      <c r="F26" s="160">
        <f t="shared" si="7"/>
        <v>193960</v>
      </c>
      <c r="G26" s="160">
        <f t="shared" si="7"/>
        <v>634460</v>
      </c>
      <c r="H26" s="160">
        <f t="shared" si="7"/>
        <v>18735</v>
      </c>
      <c r="I26" s="246">
        <f>SUM(I13:I25)</f>
        <v>0</v>
      </c>
      <c r="J26" s="160">
        <f>SUM(J13:J25)</f>
        <v>3379</v>
      </c>
      <c r="K26" s="160">
        <f>SUM(K13:K25)</f>
        <v>3379</v>
      </c>
      <c r="L26" s="221">
        <f>SUM(L13:L25)</f>
        <v>0</v>
      </c>
      <c r="M26" s="161">
        <f t="shared" si="7"/>
        <v>0.175675</v>
      </c>
      <c r="N26" s="161">
        <f t="shared" si="7"/>
        <v>0.021950000000000004</v>
      </c>
      <c r="O26" s="161">
        <f t="shared" si="7"/>
        <v>0.09476000000000001</v>
      </c>
      <c r="P26" s="161">
        <f t="shared" si="7"/>
        <v>0.292385</v>
      </c>
      <c r="Q26" s="161">
        <f t="shared" si="7"/>
        <v>0.11291999999999999</v>
      </c>
      <c r="R26" s="161">
        <f t="shared" si="7"/>
        <v>0</v>
      </c>
      <c r="S26" s="162">
        <f t="shared" si="7"/>
        <v>0</v>
      </c>
      <c r="T26" s="162">
        <f t="shared" si="7"/>
        <v>89</v>
      </c>
      <c r="U26" s="162">
        <f t="shared" si="7"/>
        <v>0</v>
      </c>
      <c r="V26" s="196">
        <f t="shared" si="2"/>
        <v>8.653003847292098</v>
      </c>
    </row>
    <row r="27" spans="1:16" s="212" customFormat="1" ht="37.5" customHeight="1">
      <c r="A27" s="261"/>
      <c r="B27" s="284"/>
      <c r="C27" s="284"/>
      <c r="D27" s="285"/>
      <c r="E27" s="285"/>
      <c r="F27" s="285"/>
      <c r="G27" s="285"/>
      <c r="H27" s="286"/>
      <c r="I27" s="286"/>
      <c r="J27" s="277"/>
      <c r="K27" s="261"/>
      <c r="L27" s="213"/>
      <c r="P27" s="214"/>
    </row>
    <row r="28" spans="2:20" s="209" customFormat="1" ht="15.75">
      <c r="B28" s="132"/>
      <c r="C28" s="243"/>
      <c r="D28" s="243"/>
      <c r="E28" s="243"/>
      <c r="F28" s="243"/>
      <c r="G28" s="243"/>
      <c r="H28" s="211"/>
      <c r="I28" s="210"/>
      <c r="J28" s="208"/>
      <c r="L28" s="210"/>
      <c r="M28" s="215"/>
      <c r="N28" s="215"/>
      <c r="O28" s="215"/>
      <c r="P28" s="215"/>
      <c r="Q28" s="208"/>
      <c r="R28" s="227"/>
      <c r="T28" s="208"/>
    </row>
    <row r="29" spans="3:18" ht="13.5" customHeight="1">
      <c r="C29" s="244"/>
      <c r="D29" s="244"/>
      <c r="E29" s="244"/>
      <c r="F29" s="244"/>
      <c r="G29" s="244"/>
      <c r="H29" s="228"/>
      <c r="J29" s="38"/>
      <c r="L29" s="278"/>
      <c r="M29" s="218"/>
      <c r="N29" s="218"/>
      <c r="O29" s="218"/>
      <c r="P29" s="219"/>
      <c r="Q29" s="180"/>
      <c r="R29" s="180"/>
    </row>
    <row r="30" spans="3:18" ht="16.5">
      <c r="C30" s="244"/>
      <c r="D30" s="244"/>
      <c r="E30" s="244"/>
      <c r="F30" s="244"/>
      <c r="G30" s="244"/>
      <c r="J30" s="38"/>
      <c r="L30" s="189"/>
      <c r="P30" s="38"/>
      <c r="Q30" s="38"/>
      <c r="R30" s="38"/>
    </row>
    <row r="31" spans="3:20" ht="14.25" customHeight="1">
      <c r="C31" s="244"/>
      <c r="D31" s="244"/>
      <c r="E31" s="244"/>
      <c r="F31" s="244"/>
      <c r="G31" s="244"/>
      <c r="L31" s="189"/>
      <c r="M31" s="216"/>
      <c r="N31" s="216"/>
      <c r="O31" s="216"/>
      <c r="Q31" s="94" t="s">
        <v>132</v>
      </c>
      <c r="R31" s="94"/>
      <c r="T31" s="1" t="s">
        <v>117</v>
      </c>
    </row>
    <row r="32" spans="13:18" ht="16.5">
      <c r="M32" s="180"/>
      <c r="N32" s="180"/>
      <c r="O32" s="180"/>
      <c r="Q32" s="96" t="s">
        <v>133</v>
      </c>
      <c r="R32" s="96"/>
    </row>
    <row r="33" spans="13:18" ht="16.5">
      <c r="M33" s="27"/>
      <c r="Q33" s="96" t="s">
        <v>113</v>
      </c>
      <c r="R33" s="96"/>
    </row>
    <row r="34" spans="17:18" ht="16.5">
      <c r="Q34" s="98" t="s">
        <v>134</v>
      </c>
      <c r="R34" s="98"/>
    </row>
    <row r="35" spans="17:18" ht="16.5">
      <c r="Q35" s="96" t="s">
        <v>115</v>
      </c>
      <c r="R35" s="96"/>
    </row>
  </sheetData>
  <sheetProtection/>
  <mergeCells count="30">
    <mergeCell ref="P1:S1"/>
    <mergeCell ref="A2:U2"/>
    <mergeCell ref="A4:U4"/>
    <mergeCell ref="A6:U6"/>
    <mergeCell ref="T7:U7"/>
    <mergeCell ref="S8:S9"/>
    <mergeCell ref="T8:T9"/>
    <mergeCell ref="M10:R10"/>
    <mergeCell ref="U8:U9"/>
    <mergeCell ref="S10:S11"/>
    <mergeCell ref="T10:T11"/>
    <mergeCell ref="U10:U11"/>
    <mergeCell ref="M8:Q8"/>
    <mergeCell ref="L10:L11"/>
    <mergeCell ref="K10:K11"/>
    <mergeCell ref="K8:K9"/>
    <mergeCell ref="L8:L9"/>
    <mergeCell ref="H10:H11"/>
    <mergeCell ref="H8:H9"/>
    <mergeCell ref="J10:J11"/>
    <mergeCell ref="J8:J9"/>
    <mergeCell ref="I10:I11"/>
    <mergeCell ref="I8:I9"/>
    <mergeCell ref="D8:G8"/>
    <mergeCell ref="D10:G10"/>
    <mergeCell ref="C10:C11"/>
    <mergeCell ref="A10:A11"/>
    <mergeCell ref="B10:B11"/>
    <mergeCell ref="A8:A9"/>
    <mergeCell ref="B8:B9"/>
  </mergeCells>
  <printOptions/>
  <pageMargins left="0.5" right="0.25" top="0.25" bottom="0.25" header="0.31496062992126" footer="0.31496062992126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5"/>
  <sheetViews>
    <sheetView view="pageBreakPreview" zoomScale="55" zoomScaleNormal="70" zoomScaleSheetLayoutView="55" zoomScalePageLayoutView="0" workbookViewId="0" topLeftCell="A1">
      <pane xSplit="2" ySplit="12" topLeftCell="C13" activePane="bottomRight" state="frozen"/>
      <selection pane="topLeft" activeCell="BE14" sqref="BE14:BF14"/>
      <selection pane="topRight" activeCell="BE14" sqref="BE14:BF14"/>
      <selection pane="bottomLeft" activeCell="BE14" sqref="BE14:BF14"/>
      <selection pane="bottomRight" activeCell="K25" sqref="K25"/>
    </sheetView>
  </sheetViews>
  <sheetFormatPr defaultColWidth="9.140625" defaultRowHeight="15"/>
  <cols>
    <col min="1" max="1" width="4.57421875" style="4" customWidth="1"/>
    <col min="2" max="2" width="17.00390625" style="3" customWidth="1"/>
    <col min="3" max="3" width="11.7109375" style="4" customWidth="1"/>
    <col min="4" max="4" width="8.421875" style="25" customWidth="1"/>
    <col min="5" max="5" width="9.8515625" style="4" customWidth="1"/>
    <col min="6" max="6" width="8.7109375" style="4" customWidth="1"/>
    <col min="7" max="7" width="8.57421875" style="4" customWidth="1"/>
    <col min="8" max="8" width="8.7109375" style="4" customWidth="1"/>
    <col min="9" max="9" width="12.28125" style="4" customWidth="1"/>
    <col min="10" max="10" width="14.421875" style="4" customWidth="1"/>
    <col min="11" max="11" width="12.8515625" style="4" customWidth="1"/>
    <col min="12" max="12" width="12.421875" style="4" customWidth="1"/>
    <col min="13" max="13" width="12.7109375" style="4" customWidth="1"/>
    <col min="14" max="14" width="13.00390625" style="4" customWidth="1"/>
    <col min="15" max="15" width="12.28125" style="4" customWidth="1"/>
    <col min="16" max="16" width="13.140625" style="4" customWidth="1"/>
    <col min="17" max="17" width="14.57421875" style="4" hidden="1" customWidth="1"/>
    <col min="18" max="20" width="12.7109375" style="4" hidden="1" customWidth="1"/>
    <col min="21" max="21" width="12.00390625" style="4" hidden="1" customWidth="1"/>
    <col min="22" max="23" width="9.140625" style="4" hidden="1" customWidth="1"/>
    <col min="24" max="24" width="2.421875" style="4" hidden="1" customWidth="1"/>
    <col min="25" max="16384" width="9.140625" style="4" customWidth="1"/>
  </cols>
  <sheetData>
    <row r="1" spans="1:17" ht="17.25" customHeight="1">
      <c r="A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29" t="s">
        <v>57</v>
      </c>
      <c r="O1" s="329"/>
      <c r="P1" s="329"/>
      <c r="Q1" s="198"/>
    </row>
    <row r="2" spans="1:17" ht="31.5" customHeight="1">
      <c r="A2" s="330" t="s">
        <v>136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201"/>
    </row>
    <row r="3" spans="1:17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7.25" customHeight="1">
      <c r="A4" s="328" t="s">
        <v>37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199"/>
    </row>
    <row r="5" spans="1:17" ht="6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7"/>
    </row>
    <row r="6" spans="1:17" ht="20.25" customHeight="1">
      <c r="A6" s="331" t="s">
        <v>138</v>
      </c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200"/>
    </row>
    <row r="7" spans="1:17" ht="3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9" customFormat="1" ht="15.75">
      <c r="A8" s="8" t="s">
        <v>38</v>
      </c>
      <c r="C8" s="10"/>
      <c r="D8" s="11"/>
      <c r="E8" s="10"/>
      <c r="F8" s="10"/>
      <c r="G8" s="10"/>
      <c r="H8" s="10"/>
      <c r="I8" s="10"/>
      <c r="J8" s="10"/>
      <c r="K8" s="10"/>
      <c r="L8" s="12"/>
      <c r="M8" s="10"/>
      <c r="N8" s="10"/>
      <c r="O8" s="10"/>
      <c r="P8" s="35" t="s">
        <v>39</v>
      </c>
      <c r="Q8" s="35"/>
    </row>
    <row r="9" spans="1:17" s="13" customFormat="1" ht="58.5" customHeight="1">
      <c r="A9" s="304" t="s">
        <v>0</v>
      </c>
      <c r="B9" s="304" t="s">
        <v>40</v>
      </c>
      <c r="C9" s="304" t="s">
        <v>135</v>
      </c>
      <c r="D9" s="300" t="s">
        <v>41</v>
      </c>
      <c r="E9" s="300"/>
      <c r="F9" s="332" t="s">
        <v>107</v>
      </c>
      <c r="G9" s="333"/>
      <c r="H9" s="304" t="s">
        <v>42</v>
      </c>
      <c r="I9" s="304" t="s">
        <v>43</v>
      </c>
      <c r="J9" s="336" t="s">
        <v>52</v>
      </c>
      <c r="K9" s="335" t="s">
        <v>44</v>
      </c>
      <c r="L9" s="335"/>
      <c r="M9" s="335"/>
      <c r="N9" s="335"/>
      <c r="O9" s="335"/>
      <c r="P9" s="335"/>
      <c r="Q9" s="202"/>
    </row>
    <row r="10" spans="1:23" s="13" customFormat="1" ht="46.5" customHeight="1">
      <c r="A10" s="305"/>
      <c r="B10" s="305"/>
      <c r="C10" s="305"/>
      <c r="D10" s="302" t="s">
        <v>45</v>
      </c>
      <c r="E10" s="302" t="s">
        <v>46</v>
      </c>
      <c r="F10" s="302" t="s">
        <v>45</v>
      </c>
      <c r="G10" s="302" t="s">
        <v>46</v>
      </c>
      <c r="H10" s="305"/>
      <c r="I10" s="305"/>
      <c r="J10" s="337"/>
      <c r="K10" s="300" t="s">
        <v>47</v>
      </c>
      <c r="L10" s="300" t="s">
        <v>48</v>
      </c>
      <c r="M10" s="300" t="s">
        <v>49</v>
      </c>
      <c r="N10" s="300" t="s">
        <v>53</v>
      </c>
      <c r="O10" s="339"/>
      <c r="P10" s="339" t="s">
        <v>56</v>
      </c>
      <c r="Q10" s="334" t="s">
        <v>118</v>
      </c>
      <c r="R10" s="334"/>
      <c r="S10" s="334" t="s">
        <v>130</v>
      </c>
      <c r="T10" s="334" t="s">
        <v>131</v>
      </c>
      <c r="U10" s="334" t="s">
        <v>118</v>
      </c>
      <c r="V10" s="334" t="s">
        <v>118</v>
      </c>
      <c r="W10" s="334" t="s">
        <v>118</v>
      </c>
    </row>
    <row r="11" spans="1:23" s="13" customFormat="1" ht="26.25" customHeight="1">
      <c r="A11" s="306"/>
      <c r="B11" s="306"/>
      <c r="C11" s="306"/>
      <c r="D11" s="303"/>
      <c r="E11" s="303"/>
      <c r="F11" s="303"/>
      <c r="G11" s="303"/>
      <c r="H11" s="306"/>
      <c r="I11" s="306"/>
      <c r="J11" s="338"/>
      <c r="K11" s="339"/>
      <c r="L11" s="339"/>
      <c r="M11" s="339"/>
      <c r="N11" s="155" t="s">
        <v>54</v>
      </c>
      <c r="O11" s="155" t="s">
        <v>55</v>
      </c>
      <c r="P11" s="339"/>
      <c r="Q11" s="334"/>
      <c r="R11" s="334"/>
      <c r="S11" s="334"/>
      <c r="T11" s="334"/>
      <c r="U11" s="334"/>
      <c r="V11" s="334"/>
      <c r="W11" s="334"/>
    </row>
    <row r="12" spans="1:23" s="9" customFormat="1" ht="12.75" customHeight="1">
      <c r="A12" s="14"/>
      <c r="B12" s="156">
        <v>1</v>
      </c>
      <c r="C12" s="157">
        <v>2</v>
      </c>
      <c r="D12" s="156">
        <v>3</v>
      </c>
      <c r="E12" s="157">
        <v>4</v>
      </c>
      <c r="F12" s="156">
        <v>5</v>
      </c>
      <c r="G12" s="157">
        <v>6</v>
      </c>
      <c r="H12" s="156">
        <v>7</v>
      </c>
      <c r="I12" s="157">
        <v>8</v>
      </c>
      <c r="J12" s="223">
        <v>9</v>
      </c>
      <c r="K12" s="157">
        <v>10</v>
      </c>
      <c r="L12" s="156">
        <v>11</v>
      </c>
      <c r="M12" s="157">
        <v>12</v>
      </c>
      <c r="N12" s="156">
        <v>13</v>
      </c>
      <c r="O12" s="157">
        <v>14</v>
      </c>
      <c r="P12" s="156">
        <v>15</v>
      </c>
      <c r="Q12" s="334"/>
      <c r="R12" s="334"/>
      <c r="S12" s="334"/>
      <c r="T12" s="334"/>
      <c r="U12" s="334"/>
      <c r="V12" s="334"/>
      <c r="W12" s="334"/>
    </row>
    <row r="13" spans="1:25" s="9" customFormat="1" ht="21.75" customHeight="1">
      <c r="A13" s="249">
        <v>1</v>
      </c>
      <c r="B13" s="250" t="s">
        <v>23</v>
      </c>
      <c r="C13" s="137">
        <v>-0.49757530000010775</v>
      </c>
      <c r="D13" s="141"/>
      <c r="E13" s="141"/>
      <c r="F13" s="308"/>
      <c r="G13" s="309"/>
      <c r="H13" s="137"/>
      <c r="I13" s="137">
        <f>SUM(C13:H13)</f>
        <v>-0.49757530000010775</v>
      </c>
      <c r="J13" s="251"/>
      <c r="K13" s="135">
        <v>1.6276</v>
      </c>
      <c r="L13" s="135">
        <v>0.0546</v>
      </c>
      <c r="M13" s="135">
        <v>0.50415</v>
      </c>
      <c r="N13" s="135">
        <v>2.48712</v>
      </c>
      <c r="O13" s="135">
        <v>0.035</v>
      </c>
      <c r="P13" s="206">
        <f>SUM(K13:O13)</f>
        <v>4.70847</v>
      </c>
      <c r="Q13" s="206">
        <f>I13-P13</f>
        <v>-5.206045300000108</v>
      </c>
      <c r="R13" s="182">
        <f>K13/'Part-I'!P13</f>
        <v>130</v>
      </c>
      <c r="S13" s="182">
        <v>274.403636</v>
      </c>
      <c r="T13" s="252">
        <f>P13-S13</f>
        <v>-269.69516600000003</v>
      </c>
      <c r="U13" s="9">
        <v>61.85</v>
      </c>
      <c r="V13" s="24"/>
      <c r="W13" s="24">
        <f>P13-'[1]Part-II'!P13</f>
        <v>-408.19319</v>
      </c>
      <c r="X13" s="24">
        <f>M13-'[1]Part-II'!M13</f>
        <v>-47.549839999999996</v>
      </c>
      <c r="Y13" s="9">
        <f>(K13)/'Part-I'!P13</f>
        <v>130</v>
      </c>
    </row>
    <row r="14" spans="1:25" s="9" customFormat="1" ht="21.75" customHeight="1">
      <c r="A14" s="253">
        <v>2</v>
      </c>
      <c r="B14" s="254" t="s">
        <v>24</v>
      </c>
      <c r="C14" s="141">
        <v>27.895443999999884</v>
      </c>
      <c r="D14" s="141"/>
      <c r="E14" s="141"/>
      <c r="F14" s="308"/>
      <c r="G14" s="309"/>
      <c r="H14" s="141"/>
      <c r="I14" s="137">
        <f aca="true" t="shared" si="0" ref="I14:I25">SUM(C14:H14)</f>
        <v>27.895443999999884</v>
      </c>
      <c r="J14" s="251"/>
      <c r="K14" s="142">
        <v>0</v>
      </c>
      <c r="L14" s="142">
        <v>0</v>
      </c>
      <c r="M14" s="142">
        <v>0</v>
      </c>
      <c r="N14" s="142">
        <v>0.079</v>
      </c>
      <c r="O14" s="142">
        <v>0</v>
      </c>
      <c r="P14" s="206">
        <f aca="true" t="shared" si="1" ref="P14:P28">SUM(K14:O14)</f>
        <v>0.079</v>
      </c>
      <c r="Q14" s="206">
        <f aca="true" t="shared" si="2" ref="Q14:Q27">I14-P14</f>
        <v>27.816443999999883</v>
      </c>
      <c r="R14" s="182" t="e">
        <f>K14/'Part-I'!P14</f>
        <v>#DIV/0!</v>
      </c>
      <c r="S14" s="182">
        <v>304.41071</v>
      </c>
      <c r="T14" s="252">
        <f aca="true" t="shared" si="3" ref="T14:T25">P14-S14</f>
        <v>-304.33171</v>
      </c>
      <c r="U14" s="9">
        <v>36.857749999999996</v>
      </c>
      <c r="V14" s="24"/>
      <c r="W14" s="24">
        <f>P14-'[1]Part-II'!P14</f>
        <v>-598.65896</v>
      </c>
      <c r="X14" s="24">
        <f>M14-'[1]Part-II'!M14</f>
        <v>-137.74871</v>
      </c>
      <c r="Y14" s="9" t="e">
        <f>(K14)/'Part-I'!P14</f>
        <v>#DIV/0!</v>
      </c>
    </row>
    <row r="15" spans="1:25" s="9" customFormat="1" ht="21.75" customHeight="1">
      <c r="A15" s="249">
        <v>3</v>
      </c>
      <c r="B15" s="250" t="s">
        <v>25</v>
      </c>
      <c r="C15" s="137">
        <v>24.99799909999956</v>
      </c>
      <c r="D15" s="141"/>
      <c r="E15" s="141"/>
      <c r="F15" s="308"/>
      <c r="G15" s="309"/>
      <c r="H15" s="137"/>
      <c r="I15" s="137">
        <f t="shared" si="0"/>
        <v>24.99799909999956</v>
      </c>
      <c r="J15" s="251"/>
      <c r="K15" s="135">
        <v>0</v>
      </c>
      <c r="L15" s="135">
        <v>0</v>
      </c>
      <c r="M15" s="135">
        <v>0.35</v>
      </c>
      <c r="N15" s="135">
        <v>2.34422</v>
      </c>
      <c r="O15" s="135">
        <v>0.27303</v>
      </c>
      <c r="P15" s="206">
        <f t="shared" si="1"/>
        <v>2.96725</v>
      </c>
      <c r="Q15" s="206">
        <f t="shared" si="2"/>
        <v>22.03074909999956</v>
      </c>
      <c r="R15" s="182" t="e">
        <f>K15/'Part-I'!P15</f>
        <v>#DIV/0!</v>
      </c>
      <c r="S15" s="182">
        <v>959.12689</v>
      </c>
      <c r="T15" s="252">
        <f t="shared" si="3"/>
        <v>-956.15964</v>
      </c>
      <c r="U15" s="9">
        <v>166.16731999999996</v>
      </c>
      <c r="V15" s="24"/>
      <c r="W15" s="24">
        <f>P15-'[1]Part-II'!P15</f>
        <v>-846.4793599999999</v>
      </c>
      <c r="X15" s="24">
        <f>M15-'[1]Part-II'!M15</f>
        <v>-172.29584</v>
      </c>
      <c r="Y15" s="9" t="e">
        <f>(K15)/'Part-I'!P15</f>
        <v>#DIV/0!</v>
      </c>
    </row>
    <row r="16" spans="1:25" s="9" customFormat="1" ht="21.75" customHeight="1">
      <c r="A16" s="249">
        <v>4</v>
      </c>
      <c r="B16" s="250" t="s">
        <v>26</v>
      </c>
      <c r="C16" s="137">
        <v>68.10601800000006</v>
      </c>
      <c r="D16" s="141"/>
      <c r="E16" s="141"/>
      <c r="F16" s="308"/>
      <c r="G16" s="309"/>
      <c r="H16" s="137"/>
      <c r="I16" s="137">
        <f t="shared" si="0"/>
        <v>68.10601800000006</v>
      </c>
      <c r="J16" s="251"/>
      <c r="K16" s="135">
        <v>0</v>
      </c>
      <c r="L16" s="135">
        <v>0</v>
      </c>
      <c r="M16" s="135">
        <v>0</v>
      </c>
      <c r="N16" s="135">
        <v>0</v>
      </c>
      <c r="O16" s="135">
        <v>0</v>
      </c>
      <c r="P16" s="206">
        <f t="shared" si="1"/>
        <v>0</v>
      </c>
      <c r="Q16" s="206">
        <f t="shared" si="2"/>
        <v>68.10601800000006</v>
      </c>
      <c r="R16" s="182" t="e">
        <f>K16/'Part-I'!P16</f>
        <v>#DIV/0!</v>
      </c>
      <c r="S16" s="182">
        <v>292.43390999999997</v>
      </c>
      <c r="T16" s="252">
        <f t="shared" si="3"/>
        <v>-292.43390999999997</v>
      </c>
      <c r="U16" s="9">
        <v>44.84509000000001</v>
      </c>
      <c r="V16" s="24"/>
      <c r="W16" s="24">
        <f>P16-'[1]Part-II'!P16</f>
        <v>-320.10741</v>
      </c>
      <c r="X16" s="24">
        <f>M16-'[1]Part-II'!M16</f>
        <v>-62.0172</v>
      </c>
      <c r="Y16" s="9" t="e">
        <f>(K16)/'Part-I'!P16</f>
        <v>#DIV/0!</v>
      </c>
    </row>
    <row r="17" spans="1:25" s="9" customFormat="1" ht="21.75" customHeight="1">
      <c r="A17" s="249">
        <v>5</v>
      </c>
      <c r="B17" s="250" t="s">
        <v>27</v>
      </c>
      <c r="C17" s="137">
        <v>23.19277360000001</v>
      </c>
      <c r="D17" s="141"/>
      <c r="E17" s="141"/>
      <c r="F17" s="308"/>
      <c r="G17" s="309"/>
      <c r="H17" s="137"/>
      <c r="I17" s="137">
        <f t="shared" si="0"/>
        <v>23.19277360000001</v>
      </c>
      <c r="J17" s="251"/>
      <c r="K17" s="135">
        <v>0</v>
      </c>
      <c r="L17" s="135">
        <v>0</v>
      </c>
      <c r="M17" s="135">
        <v>0</v>
      </c>
      <c r="N17" s="135">
        <v>3.26748</v>
      </c>
      <c r="O17" s="135">
        <v>0.11723</v>
      </c>
      <c r="P17" s="206">
        <f t="shared" si="1"/>
        <v>3.38471</v>
      </c>
      <c r="Q17" s="206">
        <f t="shared" si="2"/>
        <v>19.80806360000001</v>
      </c>
      <c r="R17" s="182" t="e">
        <f>K17/'Part-I'!P17</f>
        <v>#DIV/0!</v>
      </c>
      <c r="S17" s="182">
        <v>214.06911</v>
      </c>
      <c r="T17" s="252">
        <f t="shared" si="3"/>
        <v>-210.68439999999998</v>
      </c>
      <c r="U17" s="9">
        <v>90.28120000000001</v>
      </c>
      <c r="V17" s="24">
        <v>4.31379</v>
      </c>
      <c r="W17" s="255">
        <f>P17-'[1]Part-II'!P17</f>
        <v>-588.09476</v>
      </c>
      <c r="X17" s="24">
        <f>M17-'[1]Part-II'!M17</f>
        <v>-159.11903</v>
      </c>
      <c r="Y17" s="9" t="e">
        <f>(K17)/'Part-I'!P17</f>
        <v>#DIV/0!</v>
      </c>
    </row>
    <row r="18" spans="1:25" s="9" customFormat="1" ht="21.75" customHeight="1">
      <c r="A18" s="249">
        <v>6</v>
      </c>
      <c r="B18" s="250" t="s">
        <v>28</v>
      </c>
      <c r="C18" s="137">
        <v>-8.551931299999978</v>
      </c>
      <c r="D18" s="141"/>
      <c r="E18" s="141"/>
      <c r="F18" s="308"/>
      <c r="G18" s="309"/>
      <c r="H18" s="137"/>
      <c r="I18" s="137">
        <f t="shared" si="0"/>
        <v>-8.551931299999978</v>
      </c>
      <c r="J18" s="251"/>
      <c r="K18" s="135">
        <v>0</v>
      </c>
      <c r="L18" s="135">
        <v>0</v>
      </c>
      <c r="M18" s="135">
        <v>0</v>
      </c>
      <c r="N18" s="135">
        <v>0</v>
      </c>
      <c r="O18" s="135">
        <v>0.06</v>
      </c>
      <c r="P18" s="206">
        <f t="shared" si="1"/>
        <v>0.06</v>
      </c>
      <c r="Q18" s="206">
        <f t="shared" si="2"/>
        <v>-8.611931299999979</v>
      </c>
      <c r="R18" s="182" t="e">
        <f>K18/'Part-I'!P18</f>
        <v>#DIV/0!</v>
      </c>
      <c r="S18" s="182">
        <v>530.32122</v>
      </c>
      <c r="T18" s="252">
        <f t="shared" si="3"/>
        <v>-530.2612200000001</v>
      </c>
      <c r="U18" s="9">
        <v>81.51</v>
      </c>
      <c r="V18" s="24"/>
      <c r="W18" s="24">
        <f>P18-'[1]Part-II'!P18</f>
        <v>-632.3385400000001</v>
      </c>
      <c r="X18" s="24">
        <f>M18-'[1]Part-II'!M18</f>
        <v>-176.28058</v>
      </c>
      <c r="Y18" s="9" t="e">
        <f>(K18)/'Part-I'!P18</f>
        <v>#DIV/0!</v>
      </c>
    </row>
    <row r="19" spans="1:25" s="9" customFormat="1" ht="21.75" customHeight="1">
      <c r="A19" s="249">
        <v>7</v>
      </c>
      <c r="B19" s="250" t="s">
        <v>29</v>
      </c>
      <c r="C19" s="137">
        <v>8.293183000000226</v>
      </c>
      <c r="D19" s="141"/>
      <c r="E19" s="141"/>
      <c r="F19" s="308"/>
      <c r="G19" s="309"/>
      <c r="H19" s="137"/>
      <c r="I19" s="137">
        <f t="shared" si="0"/>
        <v>8.293183000000226</v>
      </c>
      <c r="J19" s="251"/>
      <c r="K19" s="135">
        <v>0</v>
      </c>
      <c r="L19" s="135">
        <v>0</v>
      </c>
      <c r="M19" s="135">
        <v>0</v>
      </c>
      <c r="N19" s="135">
        <v>0</v>
      </c>
      <c r="O19" s="135">
        <v>0</v>
      </c>
      <c r="P19" s="206">
        <f t="shared" si="1"/>
        <v>0</v>
      </c>
      <c r="Q19" s="206">
        <f t="shared" si="2"/>
        <v>8.293183000000226</v>
      </c>
      <c r="R19" s="182" t="e">
        <f>K19/'Part-I'!P19</f>
        <v>#DIV/0!</v>
      </c>
      <c r="S19" s="182">
        <v>325.64736</v>
      </c>
      <c r="T19" s="252">
        <f t="shared" si="3"/>
        <v>-325.64736</v>
      </c>
      <c r="U19" s="9">
        <v>84.90853</v>
      </c>
      <c r="V19" s="24"/>
      <c r="W19" s="24">
        <f>P19-'[1]Part-II'!P19</f>
        <v>-543.01556</v>
      </c>
      <c r="X19" s="24">
        <f>M19-'[1]Part-II'!M19</f>
        <v>-131.924725</v>
      </c>
      <c r="Y19" s="9" t="e">
        <f>(K19)/'Part-I'!P19</f>
        <v>#DIV/0!</v>
      </c>
    </row>
    <row r="20" spans="1:25" s="9" customFormat="1" ht="21.75" customHeight="1">
      <c r="A20" s="249">
        <v>8</v>
      </c>
      <c r="B20" s="250" t="s">
        <v>30</v>
      </c>
      <c r="C20" s="137">
        <v>48.94213540000021</v>
      </c>
      <c r="D20" s="141"/>
      <c r="E20" s="141"/>
      <c r="F20" s="308"/>
      <c r="G20" s="309"/>
      <c r="H20" s="137"/>
      <c r="I20" s="137">
        <f t="shared" si="0"/>
        <v>48.94213540000021</v>
      </c>
      <c r="J20" s="251"/>
      <c r="K20" s="135">
        <v>47.65668</v>
      </c>
      <c r="L20" s="135">
        <v>1.35265</v>
      </c>
      <c r="M20" s="135">
        <v>18.89489</v>
      </c>
      <c r="N20" s="135">
        <v>12.97224</v>
      </c>
      <c r="O20" s="135">
        <v>3.33812</v>
      </c>
      <c r="P20" s="206">
        <f t="shared" si="1"/>
        <v>84.21458</v>
      </c>
      <c r="Q20" s="206">
        <f t="shared" si="2"/>
        <v>-35.27244459999979</v>
      </c>
      <c r="R20" s="182" t="e">
        <f>K20/'Part-I'!P20</f>
        <v>#DIV/0!</v>
      </c>
      <c r="S20" s="182">
        <v>367.82944</v>
      </c>
      <c r="T20" s="252">
        <f t="shared" si="3"/>
        <v>-283.61485999999996</v>
      </c>
      <c r="U20" s="9">
        <v>95.95</v>
      </c>
      <c r="V20" s="24"/>
      <c r="W20" s="24">
        <f>P20-'[1]Part-II'!P20</f>
        <v>-316.57132000000007</v>
      </c>
      <c r="X20" s="24">
        <f>M20-'[1]Part-II'!M20</f>
        <v>-76.46751</v>
      </c>
      <c r="Y20" s="9" t="e">
        <f>(K20)/'Part-I'!P20</f>
        <v>#DIV/0!</v>
      </c>
    </row>
    <row r="21" spans="1:25" s="9" customFormat="1" ht="21.75" customHeight="1">
      <c r="A21" s="249">
        <v>9</v>
      </c>
      <c r="B21" s="250" t="s">
        <v>31</v>
      </c>
      <c r="C21" s="137">
        <v>20.814899900000114</v>
      </c>
      <c r="D21" s="141"/>
      <c r="E21" s="141"/>
      <c r="F21" s="308"/>
      <c r="G21" s="309"/>
      <c r="H21" s="137"/>
      <c r="I21" s="137">
        <f t="shared" si="0"/>
        <v>20.814899900000114</v>
      </c>
      <c r="J21" s="251"/>
      <c r="K21" s="135">
        <v>0</v>
      </c>
      <c r="L21" s="135">
        <v>0.104</v>
      </c>
      <c r="M21" s="135">
        <v>0.32814</v>
      </c>
      <c r="N21" s="135">
        <v>0.0515</v>
      </c>
      <c r="O21" s="135">
        <v>0.19353</v>
      </c>
      <c r="P21" s="206">
        <f t="shared" si="1"/>
        <v>0.6771699999999999</v>
      </c>
      <c r="Q21" s="206">
        <f t="shared" si="2"/>
        <v>20.137729900000114</v>
      </c>
      <c r="R21" s="182" t="e">
        <f>K21/'Part-I'!P21</f>
        <v>#DIV/0!</v>
      </c>
      <c r="S21" s="182">
        <v>147.30015999999998</v>
      </c>
      <c r="T21" s="252">
        <f t="shared" si="3"/>
        <v>-146.62299</v>
      </c>
      <c r="U21" s="9">
        <v>83.854181</v>
      </c>
      <c r="V21" s="24"/>
      <c r="W21" s="24">
        <f>P21-'[1]Part-II'!P21</f>
        <v>-222.69860000000003</v>
      </c>
      <c r="X21" s="24">
        <f>M21-'[1]Part-II'!M21</f>
        <v>-11.61278</v>
      </c>
      <c r="Y21" s="9" t="e">
        <f>(K21)/'Part-I'!P21</f>
        <v>#DIV/0!</v>
      </c>
    </row>
    <row r="22" spans="1:25" s="9" customFormat="1" ht="21.75" customHeight="1">
      <c r="A22" s="249">
        <v>10</v>
      </c>
      <c r="B22" s="250" t="s">
        <v>32</v>
      </c>
      <c r="C22" s="137">
        <v>182.6292461999999</v>
      </c>
      <c r="D22" s="141"/>
      <c r="E22" s="141"/>
      <c r="F22" s="308"/>
      <c r="G22" s="309"/>
      <c r="H22" s="137"/>
      <c r="I22" s="137">
        <f t="shared" si="0"/>
        <v>182.6292461999999</v>
      </c>
      <c r="J22" s="251"/>
      <c r="K22" s="135">
        <v>0</v>
      </c>
      <c r="L22" s="135">
        <v>0.1139</v>
      </c>
      <c r="M22" s="135">
        <v>0.02704</v>
      </c>
      <c r="N22" s="135">
        <v>4.63173</v>
      </c>
      <c r="O22" s="135">
        <v>13.4287</v>
      </c>
      <c r="P22" s="206">
        <f t="shared" si="1"/>
        <v>18.201369999999997</v>
      </c>
      <c r="Q22" s="206">
        <f t="shared" si="2"/>
        <v>164.4278761999999</v>
      </c>
      <c r="R22" s="182" t="e">
        <f>K22/'Part-I'!P22</f>
        <v>#DIV/0!</v>
      </c>
      <c r="S22" s="182">
        <v>266.27575</v>
      </c>
      <c r="T22" s="252">
        <f t="shared" si="3"/>
        <v>-248.07438000000002</v>
      </c>
      <c r="U22" s="9">
        <v>80.17361999999999</v>
      </c>
      <c r="V22" s="24"/>
      <c r="W22" s="24">
        <f>P22-'[1]Part-II'!P22</f>
        <v>-536.53286</v>
      </c>
      <c r="X22" s="24">
        <f>M22-'[1]Part-II'!M22</f>
        <v>-147.07207</v>
      </c>
      <c r="Y22" s="9" t="e">
        <f>(K22)/'Part-I'!P22</f>
        <v>#DIV/0!</v>
      </c>
    </row>
    <row r="23" spans="1:25" s="9" customFormat="1" ht="21.75" customHeight="1">
      <c r="A23" s="249">
        <v>11</v>
      </c>
      <c r="B23" s="250" t="s">
        <v>33</v>
      </c>
      <c r="C23" s="137">
        <v>19.243728999999917</v>
      </c>
      <c r="D23" s="141"/>
      <c r="E23" s="141"/>
      <c r="F23" s="308"/>
      <c r="G23" s="309"/>
      <c r="H23" s="137"/>
      <c r="I23" s="137">
        <f t="shared" si="0"/>
        <v>19.243728999999917</v>
      </c>
      <c r="J23" s="251"/>
      <c r="K23" s="135">
        <v>2.618</v>
      </c>
      <c r="L23" s="135">
        <v>0.018</v>
      </c>
      <c r="M23" s="135">
        <v>0</v>
      </c>
      <c r="N23" s="135">
        <v>0.97942</v>
      </c>
      <c r="O23" s="135">
        <v>0.0127</v>
      </c>
      <c r="P23" s="206">
        <f t="shared" si="1"/>
        <v>3.6281199999999996</v>
      </c>
      <c r="Q23" s="206">
        <f t="shared" si="2"/>
        <v>15.615608999999917</v>
      </c>
      <c r="R23" s="182">
        <f>K23/'Part-I'!P23</f>
        <v>349.99999999999994</v>
      </c>
      <c r="S23" s="182">
        <v>73.37846</v>
      </c>
      <c r="T23" s="252">
        <f t="shared" si="3"/>
        <v>-69.75034000000001</v>
      </c>
      <c r="U23" s="9">
        <v>29.66637</v>
      </c>
      <c r="V23" s="24"/>
      <c r="W23" s="24">
        <f>P23-'[1]Part-II'!P23</f>
        <v>-256.22774</v>
      </c>
      <c r="X23" s="24">
        <f>M23-'[1]Part-II'!M23</f>
        <v>-35.71688</v>
      </c>
      <c r="Y23" s="9">
        <f>(K23)/'Part-I'!P23</f>
        <v>349.99999999999994</v>
      </c>
    </row>
    <row r="24" spans="1:25" s="9" customFormat="1" ht="21.75" customHeight="1">
      <c r="A24" s="249">
        <v>12</v>
      </c>
      <c r="B24" s="250" t="s">
        <v>34</v>
      </c>
      <c r="C24" s="137">
        <v>50.42653990000008</v>
      </c>
      <c r="D24" s="141"/>
      <c r="E24" s="141"/>
      <c r="F24" s="308"/>
      <c r="G24" s="309"/>
      <c r="H24" s="137"/>
      <c r="I24" s="137">
        <f t="shared" si="0"/>
        <v>50.42653990000008</v>
      </c>
      <c r="J24" s="251"/>
      <c r="K24" s="135">
        <v>3.53925</v>
      </c>
      <c r="L24" s="135">
        <v>0.37165</v>
      </c>
      <c r="M24" s="135">
        <v>0.11816</v>
      </c>
      <c r="N24" s="135">
        <v>0.01197</v>
      </c>
      <c r="O24" s="135">
        <v>0</v>
      </c>
      <c r="P24" s="206">
        <f t="shared" si="1"/>
        <v>4.041029999999999</v>
      </c>
      <c r="Q24" s="206">
        <f t="shared" si="2"/>
        <v>46.38550990000008</v>
      </c>
      <c r="R24" s="182">
        <f>K24/'Part-I'!P24</f>
        <v>13.557747557939091</v>
      </c>
      <c r="S24" s="182">
        <v>158.22349</v>
      </c>
      <c r="T24" s="252">
        <f t="shared" si="3"/>
        <v>-154.18246</v>
      </c>
      <c r="U24" s="9">
        <v>52.48554</v>
      </c>
      <c r="V24" s="24"/>
      <c r="W24" s="24">
        <f>P24-'[1]Part-II'!P24</f>
        <v>-220.13421</v>
      </c>
      <c r="X24" s="24">
        <f>M24-'[1]Part-II'!M24</f>
        <v>-40.871975</v>
      </c>
      <c r="Y24" s="9">
        <f>(K24)/'Part-I'!P24</f>
        <v>13.557747557939091</v>
      </c>
    </row>
    <row r="25" spans="1:25" s="9" customFormat="1" ht="21.75" customHeight="1">
      <c r="A25" s="249">
        <v>13</v>
      </c>
      <c r="B25" s="250" t="s">
        <v>35</v>
      </c>
      <c r="C25" s="137">
        <v>-32.901284799999985</v>
      </c>
      <c r="D25" s="141"/>
      <c r="E25" s="141"/>
      <c r="F25" s="308"/>
      <c r="G25" s="309"/>
      <c r="H25" s="137"/>
      <c r="I25" s="137">
        <f t="shared" si="0"/>
        <v>-32.901284799999985</v>
      </c>
      <c r="J25" s="251"/>
      <c r="K25" s="135">
        <v>46.78285</v>
      </c>
      <c r="L25" s="135">
        <v>0.78485</v>
      </c>
      <c r="M25" s="135">
        <v>24.62287</v>
      </c>
      <c r="N25" s="135">
        <v>17.63786</v>
      </c>
      <c r="O25" s="135">
        <v>2.93567</v>
      </c>
      <c r="P25" s="206">
        <f t="shared" si="1"/>
        <v>92.76410000000001</v>
      </c>
      <c r="Q25" s="206">
        <f t="shared" si="2"/>
        <v>-125.6653848</v>
      </c>
      <c r="R25" s="182">
        <f>K25/'Part-I'!P25</f>
        <v>4127.2915747684165</v>
      </c>
      <c r="S25" s="182">
        <v>198.21515</v>
      </c>
      <c r="T25" s="252">
        <f t="shared" si="3"/>
        <v>-105.45104999999998</v>
      </c>
      <c r="U25" s="9">
        <v>61.02503</v>
      </c>
      <c r="V25" s="24"/>
      <c r="W25" s="24">
        <f>P25-'[1]Part-II'!P25</f>
        <v>-330.41879499999993</v>
      </c>
      <c r="X25" s="24">
        <f>M25-'[1]Part-II'!M25</f>
        <v>-19.89691</v>
      </c>
      <c r="Y25" s="9">
        <f>(K25)/'Part-I'!P25</f>
        <v>4127.2915747684165</v>
      </c>
    </row>
    <row r="26" spans="1:24" s="8" customFormat="1" ht="19.5" customHeight="1">
      <c r="A26" s="15"/>
      <c r="B26" s="149" t="s">
        <v>5</v>
      </c>
      <c r="C26" s="16">
        <f aca="true" t="shared" si="4" ref="C26:H26">SUM(C13:C25)</f>
        <v>432.5911766999999</v>
      </c>
      <c r="D26" s="16">
        <f t="shared" si="4"/>
        <v>0</v>
      </c>
      <c r="E26" s="16">
        <f t="shared" si="4"/>
        <v>0</v>
      </c>
      <c r="F26" s="310">
        <f>SUM(F13:F25)</f>
        <v>0</v>
      </c>
      <c r="G26" s="301"/>
      <c r="H26" s="16">
        <f t="shared" si="4"/>
        <v>0</v>
      </c>
      <c r="I26" s="16">
        <f aca="true" t="shared" si="5" ref="I26:P26">SUM(I13:I25)</f>
        <v>432.5911766999999</v>
      </c>
      <c r="J26" s="16">
        <f t="shared" si="5"/>
        <v>0</v>
      </c>
      <c r="K26" s="17">
        <f t="shared" si="5"/>
        <v>102.22438000000001</v>
      </c>
      <c r="L26" s="17">
        <f t="shared" si="5"/>
        <v>2.79965</v>
      </c>
      <c r="M26" s="17">
        <f t="shared" si="5"/>
        <v>44.84525</v>
      </c>
      <c r="N26" s="17">
        <f t="shared" si="5"/>
        <v>44.462540000000004</v>
      </c>
      <c r="O26" s="17">
        <f t="shared" si="5"/>
        <v>20.39398</v>
      </c>
      <c r="P26" s="17">
        <f t="shared" si="5"/>
        <v>214.72580000000002</v>
      </c>
      <c r="Q26" s="203">
        <f>SUM(Q13:Q25)</f>
        <v>217.86537669999987</v>
      </c>
      <c r="R26" s="203" t="e">
        <f>SUM(R13:R25)</f>
        <v>#DIV/0!</v>
      </c>
      <c r="S26" s="203">
        <f>SUM(S13:S25)</f>
        <v>4111.635285999999</v>
      </c>
      <c r="T26" s="203">
        <f>SUM(T13:T25)</f>
        <v>-3896.909486</v>
      </c>
      <c r="U26" s="203">
        <f>SUM(U13:U25)</f>
        <v>969.5746310000002</v>
      </c>
      <c r="W26" s="24">
        <f>P26-'[1]Part-II'!P26</f>
        <v>-5819.471304999998</v>
      </c>
      <c r="X26" s="24">
        <f>M26-'[1]Part-II'!M26</f>
        <v>-1218.57405</v>
      </c>
    </row>
    <row r="27" spans="1:27" s="184" customFormat="1" ht="18.75">
      <c r="A27" s="185">
        <v>1</v>
      </c>
      <c r="B27" s="186" t="s">
        <v>50</v>
      </c>
      <c r="C27" s="147">
        <v>181.12684000000002</v>
      </c>
      <c r="D27" s="146"/>
      <c r="E27" s="147"/>
      <c r="F27" s="229">
        <v>36.54</v>
      </c>
      <c r="G27" s="230"/>
      <c r="H27" s="147"/>
      <c r="I27" s="141">
        <f>SUM(C27:H27)</f>
        <v>217.66684</v>
      </c>
      <c r="J27" s="187"/>
      <c r="K27" s="283">
        <v>26.05689</v>
      </c>
      <c r="L27" s="283"/>
      <c r="M27" s="283"/>
      <c r="N27" s="283"/>
      <c r="O27" s="283"/>
      <c r="P27" s="142">
        <f t="shared" si="1"/>
        <v>26.05689</v>
      </c>
      <c r="Q27" s="206">
        <f t="shared" si="2"/>
        <v>191.60995</v>
      </c>
      <c r="R27" s="183"/>
      <c r="S27" s="183">
        <v>83.25</v>
      </c>
      <c r="T27" s="183"/>
      <c r="U27" s="183"/>
      <c r="AA27" s="184" t="s">
        <v>117</v>
      </c>
    </row>
    <row r="28" spans="1:21" s="9" customFormat="1" ht="18.75">
      <c r="A28" s="18">
        <v>2</v>
      </c>
      <c r="B28" s="150" t="s">
        <v>106</v>
      </c>
      <c r="C28" s="133">
        <v>134.36296000000038</v>
      </c>
      <c r="D28" s="146"/>
      <c r="E28" s="147"/>
      <c r="F28" s="147">
        <v>900</v>
      </c>
      <c r="G28" s="133">
        <v>0</v>
      </c>
      <c r="H28" s="133">
        <v>0</v>
      </c>
      <c r="I28" s="137">
        <f>SUM(C28:H28)</f>
        <v>1034.3629600000004</v>
      </c>
      <c r="J28" s="134"/>
      <c r="K28" s="283"/>
      <c r="L28" s="283"/>
      <c r="M28" s="283"/>
      <c r="N28" s="283">
        <v>1.8383856081314587</v>
      </c>
      <c r="O28" s="283">
        <v>1.3936543918685413</v>
      </c>
      <c r="P28" s="136">
        <f t="shared" si="1"/>
        <v>3.23204</v>
      </c>
      <c r="Q28" s="204"/>
      <c r="R28" s="173"/>
      <c r="S28" s="173">
        <v>29.33462</v>
      </c>
      <c r="T28" s="173"/>
      <c r="U28" s="173"/>
    </row>
    <row r="29" spans="1:21" s="19" customFormat="1" ht="19.5" customHeight="1">
      <c r="A29" s="150"/>
      <c r="B29" s="151" t="s">
        <v>5</v>
      </c>
      <c r="C29" s="138">
        <f>SUM(C27:C28)</f>
        <v>315.4898000000004</v>
      </c>
      <c r="D29" s="138">
        <f aca="true" t="shared" si="6" ref="D29:O29">SUM(D27:D28)</f>
        <v>0</v>
      </c>
      <c r="E29" s="138">
        <f>SUM(E27:E28)</f>
        <v>0</v>
      </c>
      <c r="F29" s="138">
        <f>F28</f>
        <v>900</v>
      </c>
      <c r="G29" s="138">
        <f>SUM(G27:G28)</f>
        <v>0</v>
      </c>
      <c r="H29" s="138">
        <f t="shared" si="6"/>
        <v>0</v>
      </c>
      <c r="I29" s="138">
        <f>SUM(I27:I28)</f>
        <v>1252.0298000000005</v>
      </c>
      <c r="J29" s="139"/>
      <c r="K29" s="140">
        <f t="shared" si="6"/>
        <v>26.05689</v>
      </c>
      <c r="L29" s="140">
        <f t="shared" si="6"/>
        <v>0</v>
      </c>
      <c r="M29" s="140">
        <f t="shared" si="6"/>
        <v>0</v>
      </c>
      <c r="N29" s="140">
        <f t="shared" si="6"/>
        <v>1.8383856081314587</v>
      </c>
      <c r="O29" s="140">
        <f t="shared" si="6"/>
        <v>1.3936543918685413</v>
      </c>
      <c r="P29" s="140">
        <f>SUM(K29:O29)</f>
        <v>29.288929999999997</v>
      </c>
      <c r="Q29" s="205"/>
      <c r="R29" s="177"/>
      <c r="S29" s="140">
        <f>SUM(N29:R29)</f>
        <v>32.52097</v>
      </c>
      <c r="T29" s="177"/>
      <c r="U29" s="177"/>
    </row>
    <row r="30" spans="1:22" s="9" customFormat="1" ht="15.75">
      <c r="A30" s="152"/>
      <c r="B30" s="153" t="s">
        <v>51</v>
      </c>
      <c r="C30" s="20">
        <f aca="true" t="shared" si="7" ref="C30:O30">C26+C29</f>
        <v>748.0809767000003</v>
      </c>
      <c r="D30" s="20">
        <f t="shared" si="7"/>
        <v>0</v>
      </c>
      <c r="E30" s="20">
        <f>E29</f>
        <v>0</v>
      </c>
      <c r="F30" s="20">
        <f>F29</f>
        <v>900</v>
      </c>
      <c r="G30" s="20">
        <f>G26+G29</f>
        <v>0</v>
      </c>
      <c r="H30" s="20">
        <f t="shared" si="7"/>
        <v>0</v>
      </c>
      <c r="I30" s="20">
        <f>SUM(C30:H30)</f>
        <v>1648.0809767000003</v>
      </c>
      <c r="J30" s="20">
        <f>J26</f>
        <v>0</v>
      </c>
      <c r="K30" s="21">
        <f t="shared" si="7"/>
        <v>128.28127</v>
      </c>
      <c r="L30" s="21">
        <f t="shared" si="7"/>
        <v>2.79965</v>
      </c>
      <c r="M30" s="21">
        <f t="shared" si="7"/>
        <v>44.84525</v>
      </c>
      <c r="N30" s="21">
        <f t="shared" si="7"/>
        <v>46.300925608131465</v>
      </c>
      <c r="O30" s="21">
        <f t="shared" si="7"/>
        <v>21.78763439186854</v>
      </c>
      <c r="P30" s="21">
        <f>P26+P29</f>
        <v>244.01473000000001</v>
      </c>
      <c r="Q30" s="182">
        <f>I30-P30</f>
        <v>1404.0662467000002</v>
      </c>
      <c r="R30" s="178">
        <v>5238.43376</v>
      </c>
      <c r="S30" s="21">
        <f>S26+S29</f>
        <v>4144.156255999998</v>
      </c>
      <c r="T30" s="178"/>
      <c r="U30" s="173">
        <f>P30-R30</f>
        <v>-4994.41903</v>
      </c>
      <c r="V30" s="172"/>
    </row>
    <row r="31" spans="1:20" s="9" customFormat="1" ht="22.5" customHeight="1">
      <c r="A31" s="168"/>
      <c r="B31" s="169"/>
      <c r="C31" s="169"/>
      <c r="D31" s="169"/>
      <c r="E31" s="169"/>
      <c r="F31" s="169"/>
      <c r="G31" s="217"/>
      <c r="H31" s="169"/>
      <c r="I31" s="217"/>
      <c r="J31" s="217"/>
      <c r="K31" s="164"/>
      <c r="M31" s="24"/>
      <c r="N31" s="296"/>
      <c r="O31" s="296"/>
      <c r="P31" s="23"/>
      <c r="Q31" s="23"/>
      <c r="R31" s="182">
        <f>R24-S24</f>
        <v>-144.66574244206092</v>
      </c>
      <c r="S31" s="182" t="e">
        <f>R31+R17</f>
        <v>#DIV/0!</v>
      </c>
      <c r="T31" s="207"/>
    </row>
    <row r="32" spans="1:17" s="9" customFormat="1" ht="36.75" customHeight="1">
      <c r="A32" s="264"/>
      <c r="B32" s="264"/>
      <c r="C32" s="264"/>
      <c r="D32" s="264"/>
      <c r="E32" s="264"/>
      <c r="F32" s="287"/>
      <c r="G32" s="287"/>
      <c r="H32" s="264"/>
      <c r="I32" s="264"/>
      <c r="J32" s="264"/>
      <c r="K32" s="282"/>
      <c r="M32" s="24"/>
      <c r="N32" s="148"/>
      <c r="O32" s="263"/>
      <c r="P32" s="23"/>
      <c r="Q32" s="241"/>
    </row>
    <row r="33" spans="2:17" s="9" customFormat="1" ht="18" customHeight="1">
      <c r="B33" s="19"/>
      <c r="C33" s="173"/>
      <c r="D33" s="225"/>
      <c r="K33" s="158"/>
      <c r="M33" s="24"/>
      <c r="N33" s="94" t="s">
        <v>132</v>
      </c>
      <c r="P33" s="23"/>
      <c r="Q33" s="23"/>
    </row>
    <row r="34" spans="2:17" s="9" customFormat="1" ht="20.25" customHeight="1">
      <c r="B34" s="143"/>
      <c r="C34" s="143"/>
      <c r="D34" s="143"/>
      <c r="E34" s="143"/>
      <c r="F34" s="143"/>
      <c r="G34" s="143"/>
      <c r="H34" s="143"/>
      <c r="I34" s="143"/>
      <c r="J34" s="143"/>
      <c r="K34" s="280"/>
      <c r="L34" s="143"/>
      <c r="M34" s="143"/>
      <c r="N34" s="96" t="s">
        <v>133</v>
      </c>
      <c r="O34" s="143"/>
      <c r="P34" s="143"/>
      <c r="Q34" s="143"/>
    </row>
    <row r="35" spans="4:16" s="9" customFormat="1" ht="15.75">
      <c r="D35" s="22"/>
      <c r="J35" s="173"/>
      <c r="K35" s="173"/>
      <c r="N35" s="96" t="s">
        <v>113</v>
      </c>
      <c r="P35" s="24"/>
    </row>
    <row r="36" spans="2:17" s="9" customFormat="1" ht="18.75">
      <c r="B36" s="19"/>
      <c r="D36" s="22"/>
      <c r="K36" s="24"/>
      <c r="M36" s="144"/>
      <c r="N36" s="98" t="s">
        <v>134</v>
      </c>
      <c r="O36" s="145"/>
      <c r="P36" s="145" t="s">
        <v>117</v>
      </c>
      <c r="Q36" s="145"/>
    </row>
    <row r="37" spans="2:17" s="9" customFormat="1" ht="18.75">
      <c r="B37" s="19"/>
      <c r="D37" s="22"/>
      <c r="F37" s="174"/>
      <c r="G37" s="174"/>
      <c r="H37" s="175"/>
      <c r="M37" s="144"/>
      <c r="N37" s="96" t="s">
        <v>115</v>
      </c>
      <c r="O37" s="145"/>
      <c r="P37" s="145"/>
      <c r="Q37" s="145"/>
    </row>
    <row r="38" spans="3:8" ht="15">
      <c r="C38" s="224"/>
      <c r="F38" s="176"/>
      <c r="G38" s="176"/>
      <c r="H38" s="175"/>
    </row>
    <row r="42" ht="15">
      <c r="N42" s="4">
        <f>N28/P28</f>
        <v>0.5688003886497255</v>
      </c>
    </row>
    <row r="43" spans="14:17" ht="15">
      <c r="N43" s="4">
        <v>53.00796</v>
      </c>
      <c r="Q43" s="4" t="s">
        <v>117</v>
      </c>
    </row>
    <row r="44" ht="15">
      <c r="N44" s="4">
        <f>N43*N42</f>
        <v>30.1509482495291</v>
      </c>
    </row>
    <row r="45" spans="14:15" ht="15">
      <c r="N45" s="4">
        <v>30.15095</v>
      </c>
      <c r="O45" s="4">
        <f>N43-N45</f>
        <v>22.857009999999995</v>
      </c>
    </row>
  </sheetData>
  <sheetProtection/>
  <mergeCells count="43">
    <mergeCell ref="V10:V12"/>
    <mergeCell ref="W10:W12"/>
    <mergeCell ref="R10:R12"/>
    <mergeCell ref="S10:S12"/>
    <mergeCell ref="T10:T12"/>
    <mergeCell ref="U10:U12"/>
    <mergeCell ref="Q10:Q12"/>
    <mergeCell ref="A9:A11"/>
    <mergeCell ref="I9:I11"/>
    <mergeCell ref="K9:P9"/>
    <mergeCell ref="J9:J11"/>
    <mergeCell ref="K10:K11"/>
    <mergeCell ref="L10:L11"/>
    <mergeCell ref="M10:M11"/>
    <mergeCell ref="P10:P11"/>
    <mergeCell ref="N10:O10"/>
    <mergeCell ref="H9:H11"/>
    <mergeCell ref="F9:G9"/>
    <mergeCell ref="F10:F11"/>
    <mergeCell ref="G10:G11"/>
    <mergeCell ref="N1:P1"/>
    <mergeCell ref="A2:P2"/>
    <mergeCell ref="A4:P4"/>
    <mergeCell ref="A6:P6"/>
    <mergeCell ref="F26:G26"/>
    <mergeCell ref="E10:E11"/>
    <mergeCell ref="B9:B11"/>
    <mergeCell ref="C9:C11"/>
    <mergeCell ref="D10:D11"/>
    <mergeCell ref="D9:E9"/>
    <mergeCell ref="F13:G13"/>
    <mergeCell ref="F14:G14"/>
    <mergeCell ref="F15:G15"/>
    <mergeCell ref="F16:G16"/>
    <mergeCell ref="F25:G25"/>
    <mergeCell ref="F21:G21"/>
    <mergeCell ref="F22:G22"/>
    <mergeCell ref="F23:G23"/>
    <mergeCell ref="F24:G24"/>
    <mergeCell ref="F17:G17"/>
    <mergeCell ref="F18:G18"/>
    <mergeCell ref="F19:G19"/>
    <mergeCell ref="F20:G2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2" r:id="rId3"/>
  <colBreaks count="1" manualBreakCount="1">
    <brk id="17" max="36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36"/>
  <sheetViews>
    <sheetView view="pageBreakPreview" zoomScale="70" zoomScaleNormal="85" zoomScaleSheetLayoutView="70" zoomScalePageLayoutView="0" workbookViewId="0" topLeftCell="A1">
      <selection activeCell="A14" sqref="A14:IV14"/>
    </sheetView>
  </sheetViews>
  <sheetFormatPr defaultColWidth="9.140625" defaultRowHeight="15"/>
  <cols>
    <col min="1" max="1" width="4.140625" style="45" customWidth="1"/>
    <col min="2" max="2" width="18.57421875" style="64" customWidth="1"/>
    <col min="3" max="4" width="7.57421875" style="45" customWidth="1"/>
    <col min="5" max="5" width="9.57421875" style="45" customWidth="1"/>
    <col min="6" max="9" width="7.57421875" style="45" customWidth="1"/>
    <col min="10" max="10" width="8.8515625" style="45" customWidth="1"/>
    <col min="11" max="18" width="7.57421875" style="45" customWidth="1"/>
    <col min="19" max="19" width="8.421875" style="45" customWidth="1"/>
    <col min="20" max="20" width="7.57421875" style="45" customWidth="1"/>
    <col min="21" max="26" width="8.00390625" style="45" customWidth="1"/>
    <col min="27" max="27" width="9.00390625" style="45" customWidth="1"/>
    <col min="28" max="29" width="8.00390625" style="45" customWidth="1"/>
    <col min="30" max="30" width="9.57421875" style="45" customWidth="1"/>
    <col min="31" max="38" width="8.00390625" style="45" customWidth="1"/>
    <col min="39" max="40" width="7.00390625" style="45" customWidth="1"/>
    <col min="41" max="41" width="7.57421875" style="45" customWidth="1"/>
    <col min="42" max="42" width="6.57421875" style="45" customWidth="1"/>
    <col min="43" max="43" width="6.7109375" style="45" customWidth="1"/>
    <col min="44" max="44" width="7.57421875" style="45" customWidth="1"/>
    <col min="45" max="45" width="7.7109375" style="45" customWidth="1"/>
    <col min="46" max="46" width="6.28125" style="45" customWidth="1"/>
    <col min="47" max="47" width="7.57421875" style="45" customWidth="1"/>
    <col min="48" max="48" width="8.28125" style="45" customWidth="1"/>
    <col min="49" max="49" width="6.421875" style="45" customWidth="1"/>
    <col min="50" max="50" width="7.57421875" style="45" customWidth="1"/>
    <col min="51" max="51" width="6.00390625" style="45" customWidth="1"/>
    <col min="52" max="52" width="6.28125" style="45" customWidth="1"/>
    <col min="53" max="53" width="7.57421875" style="45" customWidth="1"/>
    <col min="54" max="54" width="6.28125" style="45" customWidth="1"/>
    <col min="55" max="55" width="6.57421875" style="45" customWidth="1"/>
    <col min="56" max="56" width="7.00390625" style="45" customWidth="1"/>
    <col min="57" max="57" width="6.140625" style="45" customWidth="1"/>
    <col min="58" max="59" width="7.00390625" style="45" customWidth="1"/>
    <col min="60" max="60" width="6.57421875" style="45" customWidth="1"/>
    <col min="61" max="61" width="7.140625" style="45" customWidth="1"/>
    <col min="62" max="62" width="6.7109375" style="45" customWidth="1"/>
    <col min="63" max="16384" width="9.140625" style="45" customWidth="1"/>
  </cols>
  <sheetData>
    <row r="1" spans="1:62" s="41" customFormat="1" ht="16.5">
      <c r="A1" s="39"/>
      <c r="B1" s="40"/>
      <c r="Q1" s="340" t="s">
        <v>108</v>
      </c>
      <c r="R1" s="340"/>
      <c r="S1" s="340"/>
      <c r="T1" s="340"/>
      <c r="AJ1" s="340" t="s">
        <v>108</v>
      </c>
      <c r="AK1" s="340"/>
      <c r="AL1" s="340"/>
      <c r="AM1" s="42"/>
      <c r="AN1" s="42"/>
      <c r="BH1" s="340" t="s">
        <v>108</v>
      </c>
      <c r="BI1" s="340"/>
      <c r="BJ1" s="340"/>
    </row>
    <row r="2" spans="1:62" s="43" customFormat="1" ht="22.5" customHeight="1">
      <c r="A2" s="345" t="s">
        <v>136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 t="s">
        <v>136</v>
      </c>
      <c r="V2" s="345"/>
      <c r="W2" s="345"/>
      <c r="X2" s="345"/>
      <c r="Y2" s="345"/>
      <c r="Z2" s="345"/>
      <c r="AA2" s="345"/>
      <c r="AB2" s="345"/>
      <c r="AC2" s="345"/>
      <c r="AD2" s="345"/>
      <c r="AE2" s="345"/>
      <c r="AF2" s="345"/>
      <c r="AG2" s="345"/>
      <c r="AH2" s="345"/>
      <c r="AI2" s="345"/>
      <c r="AJ2" s="345"/>
      <c r="AK2" s="345"/>
      <c r="AL2" s="345"/>
      <c r="AM2" s="345" t="s">
        <v>136</v>
      </c>
      <c r="AN2" s="345"/>
      <c r="AO2" s="345"/>
      <c r="AP2" s="345"/>
      <c r="AQ2" s="345"/>
      <c r="AR2" s="345"/>
      <c r="AS2" s="345"/>
      <c r="AT2" s="345"/>
      <c r="AU2" s="345"/>
      <c r="AV2" s="345"/>
      <c r="AW2" s="345"/>
      <c r="AX2" s="345"/>
      <c r="AY2" s="345"/>
      <c r="AZ2" s="345"/>
      <c r="BA2" s="345"/>
      <c r="BB2" s="345"/>
      <c r="BC2" s="345"/>
      <c r="BD2" s="345"/>
      <c r="BE2" s="345"/>
      <c r="BF2" s="345"/>
      <c r="BG2" s="345"/>
      <c r="BH2" s="345"/>
      <c r="BI2" s="345"/>
      <c r="BJ2" s="345"/>
    </row>
    <row r="3" spans="1:40" ht="15" customHeight="1">
      <c r="A3" s="44"/>
      <c r="B3" s="44"/>
      <c r="U3" s="44"/>
      <c r="V3" s="44"/>
      <c r="AM3" s="44"/>
      <c r="AN3" s="44"/>
    </row>
    <row r="4" spans="1:62" s="46" customFormat="1" ht="19.5" customHeight="1">
      <c r="A4" s="346" t="s">
        <v>37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346"/>
      <c r="U4" s="346" t="s">
        <v>37</v>
      </c>
      <c r="V4" s="346"/>
      <c r="W4" s="346"/>
      <c r="X4" s="346"/>
      <c r="Y4" s="346"/>
      <c r="Z4" s="346"/>
      <c r="AA4" s="346"/>
      <c r="AB4" s="346"/>
      <c r="AC4" s="346"/>
      <c r="AD4" s="346"/>
      <c r="AE4" s="346"/>
      <c r="AF4" s="346"/>
      <c r="AG4" s="346"/>
      <c r="AH4" s="346"/>
      <c r="AI4" s="346"/>
      <c r="AJ4" s="346"/>
      <c r="AK4" s="346"/>
      <c r="AL4" s="346"/>
      <c r="AM4" s="346" t="s">
        <v>37</v>
      </c>
      <c r="AN4" s="346"/>
      <c r="AO4" s="346"/>
      <c r="AP4" s="346"/>
      <c r="AQ4" s="346"/>
      <c r="AR4" s="346"/>
      <c r="AS4" s="346"/>
      <c r="AT4" s="346"/>
      <c r="AU4" s="346"/>
      <c r="AV4" s="346"/>
      <c r="AW4" s="346"/>
      <c r="AX4" s="346"/>
      <c r="AY4" s="346"/>
      <c r="AZ4" s="346"/>
      <c r="BA4" s="346"/>
      <c r="BB4" s="346"/>
      <c r="BC4" s="346"/>
      <c r="BD4" s="346"/>
      <c r="BE4" s="346"/>
      <c r="BF4" s="346"/>
      <c r="BG4" s="346"/>
      <c r="BH4" s="346"/>
      <c r="BI4" s="346"/>
      <c r="BJ4" s="346"/>
    </row>
    <row r="5" spans="1:40" ht="13.5" customHeight="1">
      <c r="A5" s="47"/>
      <c r="B5" s="47"/>
      <c r="U5" s="47"/>
      <c r="V5" s="47"/>
      <c r="AM5" s="47"/>
      <c r="AN5" s="47"/>
    </row>
    <row r="6" spans="1:62" s="48" customFormat="1" ht="22.5" customHeight="1">
      <c r="A6" s="347" t="s">
        <v>139</v>
      </c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  <c r="Q6" s="347"/>
      <c r="R6" s="347"/>
      <c r="S6" s="347"/>
      <c r="T6" s="347"/>
      <c r="U6" s="347" t="s">
        <v>139</v>
      </c>
      <c r="V6" s="347"/>
      <c r="W6" s="347"/>
      <c r="X6" s="347"/>
      <c r="Y6" s="347"/>
      <c r="Z6" s="347"/>
      <c r="AA6" s="347"/>
      <c r="AB6" s="347"/>
      <c r="AC6" s="347"/>
      <c r="AD6" s="347"/>
      <c r="AE6" s="347"/>
      <c r="AF6" s="347"/>
      <c r="AG6" s="347"/>
      <c r="AH6" s="347"/>
      <c r="AI6" s="347"/>
      <c r="AJ6" s="347"/>
      <c r="AK6" s="347"/>
      <c r="AL6" s="347"/>
      <c r="AM6" s="347" t="s">
        <v>139</v>
      </c>
      <c r="AN6" s="347"/>
      <c r="AO6" s="347"/>
      <c r="AP6" s="347"/>
      <c r="AQ6" s="347"/>
      <c r="AR6" s="347"/>
      <c r="AS6" s="347"/>
      <c r="AT6" s="347"/>
      <c r="AU6" s="347"/>
      <c r="AV6" s="347"/>
      <c r="AW6" s="347"/>
      <c r="AX6" s="347"/>
      <c r="AY6" s="347"/>
      <c r="AZ6" s="347"/>
      <c r="BA6" s="347"/>
      <c r="BB6" s="347"/>
      <c r="BC6" s="347"/>
      <c r="BD6" s="347"/>
      <c r="BE6" s="347"/>
      <c r="BF6" s="347"/>
      <c r="BG6" s="347"/>
      <c r="BH6" s="347"/>
      <c r="BI6" s="347"/>
      <c r="BJ6" s="347"/>
    </row>
    <row r="7" spans="1:2" ht="13.5" customHeight="1">
      <c r="A7" s="47"/>
      <c r="B7" s="47"/>
    </row>
    <row r="8" spans="1:2" ht="21" customHeight="1">
      <c r="A8" s="49" t="s">
        <v>38</v>
      </c>
      <c r="B8" s="47"/>
    </row>
    <row r="9" spans="2:62" ht="20.25">
      <c r="B9" s="45"/>
      <c r="C9" s="348">
        <v>1</v>
      </c>
      <c r="D9" s="348"/>
      <c r="E9" s="348"/>
      <c r="F9" s="348"/>
      <c r="G9" s="348"/>
      <c r="H9" s="348"/>
      <c r="I9" s="348">
        <v>2</v>
      </c>
      <c r="J9" s="348"/>
      <c r="K9" s="348"/>
      <c r="L9" s="348"/>
      <c r="M9" s="348"/>
      <c r="N9" s="348"/>
      <c r="O9" s="348">
        <v>3</v>
      </c>
      <c r="P9" s="348"/>
      <c r="Q9" s="348"/>
      <c r="R9" s="348"/>
      <c r="S9" s="348"/>
      <c r="T9" s="348"/>
      <c r="U9" s="348">
        <v>4</v>
      </c>
      <c r="V9" s="348"/>
      <c r="W9" s="348"/>
      <c r="X9" s="348"/>
      <c r="Y9" s="348"/>
      <c r="Z9" s="348"/>
      <c r="AA9" s="348">
        <v>5</v>
      </c>
      <c r="AB9" s="348"/>
      <c r="AC9" s="348"/>
      <c r="AD9" s="348"/>
      <c r="AE9" s="348"/>
      <c r="AF9" s="348"/>
      <c r="AG9" s="349">
        <v>6</v>
      </c>
      <c r="AH9" s="349"/>
      <c r="AI9" s="349"/>
      <c r="AJ9" s="349"/>
      <c r="AK9" s="349"/>
      <c r="AL9" s="349"/>
      <c r="AM9" s="349">
        <v>7</v>
      </c>
      <c r="AN9" s="349"/>
      <c r="AO9" s="349"/>
      <c r="AP9" s="349"/>
      <c r="AQ9" s="349"/>
      <c r="AR9" s="349"/>
      <c r="AS9" s="349">
        <v>8</v>
      </c>
      <c r="AT9" s="349"/>
      <c r="AU9" s="349"/>
      <c r="AV9" s="349"/>
      <c r="AW9" s="349"/>
      <c r="AX9" s="349"/>
      <c r="AY9" s="349">
        <v>9</v>
      </c>
      <c r="AZ9" s="349"/>
      <c r="BA9" s="349"/>
      <c r="BB9" s="349"/>
      <c r="BC9" s="349"/>
      <c r="BD9" s="349"/>
      <c r="BE9" s="361">
        <v>10</v>
      </c>
      <c r="BF9" s="361"/>
      <c r="BG9" s="361"/>
      <c r="BH9" s="361"/>
      <c r="BI9" s="361"/>
      <c r="BJ9" s="361"/>
    </row>
    <row r="10" spans="1:62" s="50" customFormat="1" ht="22.5" customHeight="1">
      <c r="A10" s="352" t="s">
        <v>0</v>
      </c>
      <c r="B10" s="355" t="s">
        <v>109</v>
      </c>
      <c r="C10" s="341" t="s">
        <v>58</v>
      </c>
      <c r="D10" s="341"/>
      <c r="E10" s="341"/>
      <c r="F10" s="341"/>
      <c r="G10" s="341"/>
      <c r="H10" s="341"/>
      <c r="I10" s="358" t="s">
        <v>59</v>
      </c>
      <c r="J10" s="359"/>
      <c r="K10" s="359"/>
      <c r="L10" s="359"/>
      <c r="M10" s="359"/>
      <c r="N10" s="360"/>
      <c r="O10" s="358" t="s">
        <v>60</v>
      </c>
      <c r="P10" s="359"/>
      <c r="Q10" s="359"/>
      <c r="R10" s="359"/>
      <c r="S10" s="359"/>
      <c r="T10" s="360"/>
      <c r="U10" s="358" t="s">
        <v>110</v>
      </c>
      <c r="V10" s="359"/>
      <c r="W10" s="359"/>
      <c r="X10" s="359"/>
      <c r="Y10" s="359"/>
      <c r="Z10" s="359"/>
      <c r="AA10" s="358" t="s">
        <v>61</v>
      </c>
      <c r="AB10" s="359"/>
      <c r="AC10" s="359"/>
      <c r="AD10" s="359"/>
      <c r="AE10" s="359"/>
      <c r="AF10" s="359"/>
      <c r="AG10" s="341" t="s">
        <v>62</v>
      </c>
      <c r="AH10" s="341"/>
      <c r="AI10" s="341"/>
      <c r="AJ10" s="341"/>
      <c r="AK10" s="341"/>
      <c r="AL10" s="341"/>
      <c r="AM10" s="341" t="s">
        <v>63</v>
      </c>
      <c r="AN10" s="341"/>
      <c r="AO10" s="341"/>
      <c r="AP10" s="341"/>
      <c r="AQ10" s="341"/>
      <c r="AR10" s="341"/>
      <c r="AS10" s="341" t="s">
        <v>64</v>
      </c>
      <c r="AT10" s="341"/>
      <c r="AU10" s="341"/>
      <c r="AV10" s="341"/>
      <c r="AW10" s="341"/>
      <c r="AX10" s="341"/>
      <c r="AY10" s="341" t="s">
        <v>65</v>
      </c>
      <c r="AZ10" s="341"/>
      <c r="BA10" s="341"/>
      <c r="BB10" s="341"/>
      <c r="BC10" s="341"/>
      <c r="BD10" s="341"/>
      <c r="BE10" s="341" t="s">
        <v>114</v>
      </c>
      <c r="BF10" s="341"/>
      <c r="BG10" s="341"/>
      <c r="BH10" s="341"/>
      <c r="BI10" s="341"/>
      <c r="BJ10" s="341"/>
    </row>
    <row r="11" spans="1:62" s="50" customFormat="1" ht="28.5" customHeight="1">
      <c r="A11" s="353"/>
      <c r="B11" s="356"/>
      <c r="C11" s="341" t="s">
        <v>66</v>
      </c>
      <c r="D11" s="341"/>
      <c r="E11" s="341"/>
      <c r="F11" s="341" t="s">
        <v>67</v>
      </c>
      <c r="G11" s="341"/>
      <c r="H11" s="341"/>
      <c r="I11" s="341" t="s">
        <v>66</v>
      </c>
      <c r="J11" s="341"/>
      <c r="K11" s="341"/>
      <c r="L11" s="341" t="s">
        <v>67</v>
      </c>
      <c r="M11" s="341"/>
      <c r="N11" s="341"/>
      <c r="O11" s="341" t="s">
        <v>66</v>
      </c>
      <c r="P11" s="341"/>
      <c r="Q11" s="341"/>
      <c r="R11" s="341" t="s">
        <v>67</v>
      </c>
      <c r="S11" s="341"/>
      <c r="T11" s="341"/>
      <c r="U11" s="341" t="s">
        <v>66</v>
      </c>
      <c r="V11" s="341"/>
      <c r="W11" s="341"/>
      <c r="X11" s="341" t="s">
        <v>67</v>
      </c>
      <c r="Y11" s="341"/>
      <c r="Z11" s="341"/>
      <c r="AA11" s="341" t="s">
        <v>66</v>
      </c>
      <c r="AB11" s="341"/>
      <c r="AC11" s="341"/>
      <c r="AD11" s="341" t="s">
        <v>67</v>
      </c>
      <c r="AE11" s="341"/>
      <c r="AF11" s="341"/>
      <c r="AG11" s="341" t="s">
        <v>66</v>
      </c>
      <c r="AH11" s="341"/>
      <c r="AI11" s="341"/>
      <c r="AJ11" s="341" t="s">
        <v>67</v>
      </c>
      <c r="AK11" s="341"/>
      <c r="AL11" s="341"/>
      <c r="AM11" s="341" t="s">
        <v>66</v>
      </c>
      <c r="AN11" s="341"/>
      <c r="AO11" s="341"/>
      <c r="AP11" s="341" t="s">
        <v>67</v>
      </c>
      <c r="AQ11" s="341"/>
      <c r="AR11" s="341"/>
      <c r="AS11" s="341" t="s">
        <v>66</v>
      </c>
      <c r="AT11" s="341"/>
      <c r="AU11" s="341"/>
      <c r="AV11" s="341" t="s">
        <v>67</v>
      </c>
      <c r="AW11" s="341"/>
      <c r="AX11" s="341"/>
      <c r="AY11" s="341" t="s">
        <v>66</v>
      </c>
      <c r="AZ11" s="341"/>
      <c r="BA11" s="341"/>
      <c r="BB11" s="341" t="s">
        <v>67</v>
      </c>
      <c r="BC11" s="341"/>
      <c r="BD11" s="341"/>
      <c r="BE11" s="341" t="s">
        <v>66</v>
      </c>
      <c r="BF11" s="341"/>
      <c r="BG11" s="341"/>
      <c r="BH11" s="341" t="s">
        <v>67</v>
      </c>
      <c r="BI11" s="341"/>
      <c r="BJ11" s="341"/>
    </row>
    <row r="12" spans="1:62" s="51" customFormat="1" ht="28.5" customHeight="1">
      <c r="A12" s="354"/>
      <c r="B12" s="357"/>
      <c r="C12" s="344" t="s">
        <v>68</v>
      </c>
      <c r="D12" s="344"/>
      <c r="E12" s="342" t="s">
        <v>69</v>
      </c>
      <c r="F12" s="344" t="s">
        <v>68</v>
      </c>
      <c r="G12" s="344"/>
      <c r="H12" s="342" t="s">
        <v>69</v>
      </c>
      <c r="I12" s="344" t="s">
        <v>68</v>
      </c>
      <c r="J12" s="344"/>
      <c r="K12" s="342" t="s">
        <v>69</v>
      </c>
      <c r="L12" s="344" t="s">
        <v>68</v>
      </c>
      <c r="M12" s="344"/>
      <c r="N12" s="342" t="s">
        <v>69</v>
      </c>
      <c r="O12" s="344" t="s">
        <v>68</v>
      </c>
      <c r="P12" s="344"/>
      <c r="Q12" s="342" t="s">
        <v>69</v>
      </c>
      <c r="R12" s="344" t="s">
        <v>68</v>
      </c>
      <c r="S12" s="344"/>
      <c r="T12" s="342" t="s">
        <v>69</v>
      </c>
      <c r="U12" s="344" t="s">
        <v>68</v>
      </c>
      <c r="V12" s="344"/>
      <c r="W12" s="342" t="s">
        <v>69</v>
      </c>
      <c r="X12" s="344" t="s">
        <v>68</v>
      </c>
      <c r="Y12" s="344"/>
      <c r="Z12" s="342" t="s">
        <v>69</v>
      </c>
      <c r="AA12" s="344" t="s">
        <v>68</v>
      </c>
      <c r="AB12" s="344"/>
      <c r="AC12" s="342" t="s">
        <v>69</v>
      </c>
      <c r="AD12" s="344" t="s">
        <v>68</v>
      </c>
      <c r="AE12" s="344"/>
      <c r="AF12" s="342" t="s">
        <v>69</v>
      </c>
      <c r="AG12" s="344" t="s">
        <v>68</v>
      </c>
      <c r="AH12" s="344"/>
      <c r="AI12" s="342" t="s">
        <v>69</v>
      </c>
      <c r="AJ12" s="344" t="s">
        <v>68</v>
      </c>
      <c r="AK12" s="344"/>
      <c r="AL12" s="342" t="s">
        <v>69</v>
      </c>
      <c r="AM12" s="344" t="s">
        <v>68</v>
      </c>
      <c r="AN12" s="344"/>
      <c r="AO12" s="342" t="s">
        <v>69</v>
      </c>
      <c r="AP12" s="344" t="s">
        <v>68</v>
      </c>
      <c r="AQ12" s="344"/>
      <c r="AR12" s="342" t="s">
        <v>69</v>
      </c>
      <c r="AS12" s="344" t="s">
        <v>68</v>
      </c>
      <c r="AT12" s="344"/>
      <c r="AU12" s="342" t="s">
        <v>69</v>
      </c>
      <c r="AV12" s="344" t="s">
        <v>68</v>
      </c>
      <c r="AW12" s="344"/>
      <c r="AX12" s="342" t="s">
        <v>69</v>
      </c>
      <c r="AY12" s="344" t="s">
        <v>68</v>
      </c>
      <c r="AZ12" s="344"/>
      <c r="BA12" s="342" t="s">
        <v>69</v>
      </c>
      <c r="BB12" s="344" t="s">
        <v>68</v>
      </c>
      <c r="BC12" s="344"/>
      <c r="BD12" s="342" t="s">
        <v>69</v>
      </c>
      <c r="BE12" s="344" t="s">
        <v>68</v>
      </c>
      <c r="BF12" s="344"/>
      <c r="BG12" s="342" t="s">
        <v>69</v>
      </c>
      <c r="BH12" s="344" t="s">
        <v>68</v>
      </c>
      <c r="BI12" s="344"/>
      <c r="BJ12" s="342" t="s">
        <v>69</v>
      </c>
    </row>
    <row r="13" spans="1:62" s="55" customFormat="1" ht="13.5" customHeight="1">
      <c r="A13" s="52"/>
      <c r="B13" s="53"/>
      <c r="C13" s="54" t="s">
        <v>70</v>
      </c>
      <c r="D13" s="54" t="s">
        <v>71</v>
      </c>
      <c r="E13" s="343"/>
      <c r="F13" s="54" t="s">
        <v>70</v>
      </c>
      <c r="G13" s="54" t="s">
        <v>71</v>
      </c>
      <c r="H13" s="343"/>
      <c r="I13" s="54" t="s">
        <v>70</v>
      </c>
      <c r="J13" s="54" t="s">
        <v>72</v>
      </c>
      <c r="K13" s="343"/>
      <c r="L13" s="54" t="s">
        <v>70</v>
      </c>
      <c r="M13" s="54" t="s">
        <v>72</v>
      </c>
      <c r="N13" s="343"/>
      <c r="O13" s="54" t="s">
        <v>70</v>
      </c>
      <c r="P13" s="54" t="s">
        <v>73</v>
      </c>
      <c r="Q13" s="343"/>
      <c r="R13" s="54" t="s">
        <v>70</v>
      </c>
      <c r="S13" s="54" t="s">
        <v>73</v>
      </c>
      <c r="T13" s="343"/>
      <c r="U13" s="54" t="s">
        <v>70</v>
      </c>
      <c r="V13" s="54" t="s">
        <v>111</v>
      </c>
      <c r="W13" s="343"/>
      <c r="X13" s="54" t="s">
        <v>70</v>
      </c>
      <c r="Y13" s="54" t="s">
        <v>111</v>
      </c>
      <c r="Z13" s="343"/>
      <c r="AA13" s="54" t="s">
        <v>70</v>
      </c>
      <c r="AB13" s="54" t="s">
        <v>71</v>
      </c>
      <c r="AC13" s="343"/>
      <c r="AD13" s="54" t="s">
        <v>70</v>
      </c>
      <c r="AE13" s="54" t="s">
        <v>71</v>
      </c>
      <c r="AF13" s="343"/>
      <c r="AG13" s="54" t="s">
        <v>70</v>
      </c>
      <c r="AH13" s="54" t="s">
        <v>72</v>
      </c>
      <c r="AI13" s="343"/>
      <c r="AJ13" s="54" t="s">
        <v>70</v>
      </c>
      <c r="AK13" s="54" t="s">
        <v>72</v>
      </c>
      <c r="AL13" s="343"/>
      <c r="AM13" s="54" t="s">
        <v>70</v>
      </c>
      <c r="AN13" s="54" t="s">
        <v>73</v>
      </c>
      <c r="AO13" s="343"/>
      <c r="AP13" s="54" t="s">
        <v>70</v>
      </c>
      <c r="AQ13" s="54" t="s">
        <v>73</v>
      </c>
      <c r="AR13" s="343"/>
      <c r="AS13" s="54" t="s">
        <v>70</v>
      </c>
      <c r="AT13" s="54" t="s">
        <v>73</v>
      </c>
      <c r="AU13" s="343"/>
      <c r="AV13" s="54" t="s">
        <v>70</v>
      </c>
      <c r="AW13" s="54" t="s">
        <v>73</v>
      </c>
      <c r="AX13" s="343"/>
      <c r="AY13" s="350" t="s">
        <v>70</v>
      </c>
      <c r="AZ13" s="351"/>
      <c r="BA13" s="343"/>
      <c r="BB13" s="350" t="s">
        <v>70</v>
      </c>
      <c r="BC13" s="351"/>
      <c r="BD13" s="343"/>
      <c r="BE13" s="350" t="s">
        <v>70</v>
      </c>
      <c r="BF13" s="351"/>
      <c r="BG13" s="343"/>
      <c r="BH13" s="350" t="s">
        <v>70</v>
      </c>
      <c r="BI13" s="351"/>
      <c r="BJ13" s="343"/>
    </row>
    <row r="14" spans="1:65" s="62" customFormat="1" ht="90" customHeight="1">
      <c r="A14" s="56"/>
      <c r="B14" s="57" t="s">
        <v>112</v>
      </c>
      <c r="C14" s="58">
        <v>0</v>
      </c>
      <c r="D14" s="59">
        <v>0</v>
      </c>
      <c r="E14" s="59">
        <v>0</v>
      </c>
      <c r="F14" s="235">
        <v>816</v>
      </c>
      <c r="G14" s="59">
        <v>0</v>
      </c>
      <c r="H14" s="59">
        <v>0</v>
      </c>
      <c r="I14" s="58">
        <v>0</v>
      </c>
      <c r="J14" s="59">
        <v>0</v>
      </c>
      <c r="K14" s="59">
        <v>0</v>
      </c>
      <c r="L14" s="235">
        <v>329</v>
      </c>
      <c r="M14" s="59">
        <v>0</v>
      </c>
      <c r="N14" s="59">
        <v>0</v>
      </c>
      <c r="O14" s="58">
        <v>0</v>
      </c>
      <c r="P14" s="59">
        <v>0</v>
      </c>
      <c r="Q14" s="59">
        <v>0</v>
      </c>
      <c r="R14" s="235">
        <v>285</v>
      </c>
      <c r="S14" s="59">
        <v>0</v>
      </c>
      <c r="T14" s="59">
        <v>0</v>
      </c>
      <c r="U14" s="58">
        <v>0</v>
      </c>
      <c r="V14" s="59">
        <v>0</v>
      </c>
      <c r="W14" s="59">
        <v>0</v>
      </c>
      <c r="X14" s="235">
        <v>144</v>
      </c>
      <c r="Y14" s="59">
        <v>0</v>
      </c>
      <c r="Z14" s="59">
        <v>0</v>
      </c>
      <c r="AA14" s="59">
        <v>0</v>
      </c>
      <c r="AB14" s="59">
        <v>0</v>
      </c>
      <c r="AC14" s="59">
        <v>0</v>
      </c>
      <c r="AD14" s="236">
        <v>169</v>
      </c>
      <c r="AE14" s="59">
        <v>0</v>
      </c>
      <c r="AF14" s="59">
        <v>0</v>
      </c>
      <c r="AG14" s="58">
        <v>0</v>
      </c>
      <c r="AH14" s="59">
        <v>0</v>
      </c>
      <c r="AI14" s="59">
        <v>0</v>
      </c>
      <c r="AJ14" s="235">
        <v>648</v>
      </c>
      <c r="AK14" s="59">
        <v>0</v>
      </c>
      <c r="AL14" s="59">
        <v>0</v>
      </c>
      <c r="AM14" s="58">
        <v>0</v>
      </c>
      <c r="AN14" s="59">
        <v>0</v>
      </c>
      <c r="AO14" s="59">
        <v>0</v>
      </c>
      <c r="AP14" s="235">
        <v>441</v>
      </c>
      <c r="AQ14" s="59">
        <v>0</v>
      </c>
      <c r="AR14" s="59">
        <v>0</v>
      </c>
      <c r="AS14" s="58">
        <v>0</v>
      </c>
      <c r="AT14" s="59">
        <v>0</v>
      </c>
      <c r="AU14" s="59">
        <v>0</v>
      </c>
      <c r="AV14" s="235">
        <v>1002</v>
      </c>
      <c r="AW14" s="59">
        <v>0</v>
      </c>
      <c r="AX14" s="59">
        <v>0</v>
      </c>
      <c r="AY14" s="60">
        <v>0</v>
      </c>
      <c r="AZ14" s="61">
        <v>0</v>
      </c>
      <c r="BA14" s="61">
        <v>0</v>
      </c>
      <c r="BB14" s="60">
        <v>0</v>
      </c>
      <c r="BC14" s="61">
        <v>0</v>
      </c>
      <c r="BD14" s="61">
        <v>0</v>
      </c>
      <c r="BE14" s="362">
        <f>SUM(C14,I14,O14,U14,AA14,AG14,AM14,AS14,AY14)</f>
        <v>0</v>
      </c>
      <c r="BF14" s="362"/>
      <c r="BG14" s="59">
        <f>SUM(E14,K14,Q14,W14,AC14,AI14,AO14,AU14,BA14)</f>
        <v>0</v>
      </c>
      <c r="BH14" s="362">
        <f>SUM(F14,L14,R14,X14,AD14,AJ14,AP14,AV14,BB14)</f>
        <v>3834</v>
      </c>
      <c r="BI14" s="362"/>
      <c r="BJ14" s="59">
        <f>SUM(H14,N14,T14,Z14,AF14,AL14,AR14,AX14,BD14)</f>
        <v>0</v>
      </c>
      <c r="BK14" s="226">
        <f>BG14+BJ14</f>
        <v>0</v>
      </c>
      <c r="BL14" s="62">
        <f>SUM('Part-II'!K30:M30)</f>
        <v>175.92617</v>
      </c>
      <c r="BM14" s="276">
        <f>BL14-BK14</f>
        <v>175.92617</v>
      </c>
    </row>
    <row r="15" spans="2:63" s="262" customFormat="1" ht="62.25" customHeight="1">
      <c r="B15" s="266"/>
      <c r="C15" s="270"/>
      <c r="D15" s="63"/>
      <c r="E15" s="270"/>
      <c r="F15" s="270"/>
      <c r="G15" s="63"/>
      <c r="H15" s="270"/>
      <c r="I15" s="270"/>
      <c r="J15" s="63"/>
      <c r="K15" s="270"/>
      <c r="L15" s="270"/>
      <c r="M15" s="63"/>
      <c r="N15" s="270"/>
      <c r="O15" s="270"/>
      <c r="P15" s="63"/>
      <c r="Q15" s="270"/>
      <c r="R15" s="270"/>
      <c r="S15" s="63"/>
      <c r="T15" s="270"/>
      <c r="U15" s="270"/>
      <c r="V15" s="63"/>
      <c r="W15" s="270"/>
      <c r="X15" s="270"/>
      <c r="Y15" s="63"/>
      <c r="Z15" s="270"/>
      <c r="AA15" s="270"/>
      <c r="AB15" s="63"/>
      <c r="AC15" s="270"/>
      <c r="AD15" s="270"/>
      <c r="AE15" s="63"/>
      <c r="AF15" s="270"/>
      <c r="AG15" s="270"/>
      <c r="AH15" s="63"/>
      <c r="AI15" s="270"/>
      <c r="AJ15" s="270"/>
      <c r="AK15" s="63"/>
      <c r="AL15" s="270"/>
      <c r="AM15" s="270"/>
      <c r="AN15" s="63"/>
      <c r="AO15" s="270"/>
      <c r="AP15" s="270"/>
      <c r="AQ15" s="63"/>
      <c r="AR15" s="270"/>
      <c r="AS15" s="270"/>
      <c r="AT15" s="63"/>
      <c r="AU15" s="270"/>
      <c r="AV15" s="270"/>
      <c r="AW15" s="63"/>
      <c r="AX15" s="270"/>
      <c r="AY15" s="267"/>
      <c r="BE15" s="94"/>
      <c r="BF15" s="268"/>
      <c r="BG15" s="63"/>
      <c r="BH15" s="268"/>
      <c r="BI15" s="269"/>
      <c r="BJ15" s="63"/>
      <c r="BK15" s="226"/>
    </row>
    <row r="16" spans="2:63" s="262" customFormat="1" ht="62.25" customHeight="1">
      <c r="B16" s="266"/>
      <c r="C16" s="270"/>
      <c r="D16" s="63"/>
      <c r="E16" s="270"/>
      <c r="F16" s="270"/>
      <c r="G16" s="63"/>
      <c r="H16" s="270"/>
      <c r="I16" s="270"/>
      <c r="J16" s="63"/>
      <c r="K16" s="270"/>
      <c r="L16" s="270"/>
      <c r="M16" s="63"/>
      <c r="N16" s="270"/>
      <c r="O16" s="270"/>
      <c r="P16" s="63"/>
      <c r="Q16" s="270"/>
      <c r="R16" s="270"/>
      <c r="S16" s="63"/>
      <c r="T16" s="270"/>
      <c r="U16" s="270"/>
      <c r="V16" s="63"/>
      <c r="W16" s="270"/>
      <c r="X16" s="270"/>
      <c r="Y16" s="63"/>
      <c r="Z16" s="270"/>
      <c r="AA16" s="270"/>
      <c r="AB16" s="63"/>
      <c r="AC16" s="270"/>
      <c r="AD16" s="270"/>
      <c r="AE16" s="63"/>
      <c r="AF16" s="270"/>
      <c r="AG16" s="270"/>
      <c r="AH16" s="63"/>
      <c r="AI16" s="270"/>
      <c r="AJ16" s="270"/>
      <c r="AK16" s="63"/>
      <c r="AL16" s="270"/>
      <c r="AM16" s="270"/>
      <c r="AN16" s="63"/>
      <c r="AO16" s="270"/>
      <c r="AP16" s="270"/>
      <c r="AQ16" s="63"/>
      <c r="AR16" s="270"/>
      <c r="AS16" s="270"/>
      <c r="AT16" s="63"/>
      <c r="AU16" s="270"/>
      <c r="AV16" s="270"/>
      <c r="AW16" s="63"/>
      <c r="AX16" s="270"/>
      <c r="AY16" s="267"/>
      <c r="BE16" s="94"/>
      <c r="BF16" s="268"/>
      <c r="BG16" s="63"/>
      <c r="BH16" s="268"/>
      <c r="BI16" s="269"/>
      <c r="BJ16" s="63"/>
      <c r="BK16" s="226"/>
    </row>
    <row r="17" spans="3:62" s="179" customFormat="1" ht="56.25" customHeight="1">
      <c r="C17" s="270"/>
      <c r="D17" s="63"/>
      <c r="E17" s="270"/>
      <c r="F17" s="270"/>
      <c r="G17" s="63"/>
      <c r="H17" s="270"/>
      <c r="I17" s="270"/>
      <c r="J17" s="63"/>
      <c r="K17" s="270"/>
      <c r="L17" s="270"/>
      <c r="M17" s="63"/>
      <c r="N17" s="270"/>
      <c r="O17" s="270"/>
      <c r="P17" s="63"/>
      <c r="Q17" s="270"/>
      <c r="R17" s="270"/>
      <c r="S17" s="63"/>
      <c r="T17" s="270"/>
      <c r="U17" s="270"/>
      <c r="V17" s="63"/>
      <c r="W17" s="270"/>
      <c r="X17" s="270"/>
      <c r="Y17" s="63"/>
      <c r="Z17" s="270"/>
      <c r="AA17" s="270"/>
      <c r="AB17" s="63"/>
      <c r="AC17" s="270"/>
      <c r="AD17" s="270"/>
      <c r="AE17" s="63"/>
      <c r="AF17" s="270"/>
      <c r="AG17" s="270"/>
      <c r="AH17" s="63"/>
      <c r="AI17" s="270"/>
      <c r="AJ17" s="270"/>
      <c r="AK17" s="63"/>
      <c r="AL17" s="270"/>
      <c r="AM17" s="270"/>
      <c r="AN17" s="63"/>
      <c r="AO17" s="270"/>
      <c r="AP17" s="270"/>
      <c r="AQ17" s="63"/>
      <c r="AR17" s="270"/>
      <c r="AS17" s="270"/>
      <c r="AT17" s="63"/>
      <c r="AU17" s="270"/>
      <c r="AV17" s="270"/>
      <c r="AW17" s="63"/>
      <c r="AX17" s="270"/>
      <c r="AY17" s="279"/>
      <c r="AZ17" s="279"/>
      <c r="BA17" s="279"/>
      <c r="BE17" s="273"/>
      <c r="BF17" s="274"/>
      <c r="BG17" s="274"/>
      <c r="BH17" s="274"/>
      <c r="BI17" s="274"/>
      <c r="BJ17" s="274"/>
    </row>
    <row r="18" spans="2:62" s="271" customFormat="1" ht="18.75"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R18" s="94" t="s">
        <v>132</v>
      </c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94" t="s">
        <v>132</v>
      </c>
      <c r="AK18" s="179"/>
      <c r="AL18" s="179"/>
      <c r="AM18" s="179"/>
      <c r="AN18" s="179"/>
      <c r="AO18" s="270"/>
      <c r="AP18" s="179"/>
      <c r="AQ18" s="179"/>
      <c r="AR18" s="270"/>
      <c r="AS18" s="179"/>
      <c r="AT18" s="179"/>
      <c r="AU18" s="179"/>
      <c r="AV18" s="179"/>
      <c r="AW18" s="179"/>
      <c r="AX18" s="179"/>
      <c r="AZ18" s="272"/>
      <c r="BA18" s="272"/>
      <c r="BF18" s="274"/>
      <c r="BH18" s="94" t="s">
        <v>132</v>
      </c>
      <c r="BI18" s="275"/>
      <c r="BJ18" s="275"/>
    </row>
    <row r="19" spans="3:60" s="271" customFormat="1" ht="16.5">
      <c r="C19" s="179"/>
      <c r="D19" s="179"/>
      <c r="E19" s="179"/>
      <c r="I19" s="179"/>
      <c r="J19" s="179"/>
      <c r="K19" s="179"/>
      <c r="O19" s="179"/>
      <c r="P19" s="179"/>
      <c r="R19" s="96" t="s">
        <v>133</v>
      </c>
      <c r="U19" s="179"/>
      <c r="V19" s="179"/>
      <c r="W19" s="179"/>
      <c r="AA19" s="179"/>
      <c r="AB19" s="179"/>
      <c r="AC19" s="179"/>
      <c r="AG19" s="179"/>
      <c r="AH19" s="179"/>
      <c r="AI19" s="179"/>
      <c r="AJ19" s="96" t="s">
        <v>133</v>
      </c>
      <c r="AM19" s="179"/>
      <c r="AN19" s="179"/>
      <c r="AO19" s="179"/>
      <c r="AS19" s="179"/>
      <c r="AT19" s="179"/>
      <c r="AU19" s="179"/>
      <c r="BH19" s="96" t="s">
        <v>133</v>
      </c>
    </row>
    <row r="20" spans="3:60" ht="16.5">
      <c r="C20" s="65"/>
      <c r="E20" s="65"/>
      <c r="F20" s="65"/>
      <c r="G20" s="65"/>
      <c r="I20" s="65"/>
      <c r="K20" s="65"/>
      <c r="L20" s="65"/>
      <c r="M20" s="65"/>
      <c r="O20" s="65"/>
      <c r="R20" s="96" t="s">
        <v>113</v>
      </c>
      <c r="S20" s="65"/>
      <c r="U20" s="65"/>
      <c r="W20" s="65"/>
      <c r="X20" s="65"/>
      <c r="Y20" s="65"/>
      <c r="AA20" s="65"/>
      <c r="AC20" s="65"/>
      <c r="AD20" s="65"/>
      <c r="AE20" s="65"/>
      <c r="AG20" s="65"/>
      <c r="AI20" s="65"/>
      <c r="AJ20" s="96" t="s">
        <v>113</v>
      </c>
      <c r="AK20" s="65"/>
      <c r="AM20" s="65"/>
      <c r="AO20" s="65"/>
      <c r="AP20" s="65"/>
      <c r="AQ20" s="65"/>
      <c r="AR20" s="271"/>
      <c r="AS20" s="65"/>
      <c r="AU20" s="65"/>
      <c r="AV20" s="65"/>
      <c r="AW20" s="65"/>
      <c r="BH20" s="96" t="s">
        <v>113</v>
      </c>
    </row>
    <row r="21" spans="3:60" ht="16.5">
      <c r="C21" s="65"/>
      <c r="E21" s="65"/>
      <c r="F21" s="65"/>
      <c r="G21" s="65"/>
      <c r="I21" s="65"/>
      <c r="K21" s="65"/>
      <c r="L21" s="65"/>
      <c r="M21" s="65"/>
      <c r="O21" s="65"/>
      <c r="R21" s="98" t="s">
        <v>134</v>
      </c>
      <c r="S21" s="65"/>
      <c r="U21" s="65"/>
      <c r="W21" s="65"/>
      <c r="X21" s="65"/>
      <c r="Y21" s="65"/>
      <c r="AA21" s="65"/>
      <c r="AC21" s="65"/>
      <c r="AD21" s="65"/>
      <c r="AE21" s="65"/>
      <c r="AG21" s="65"/>
      <c r="AI21" s="65"/>
      <c r="AJ21" s="98" t="s">
        <v>134</v>
      </c>
      <c r="AK21" s="65"/>
      <c r="AM21" s="65"/>
      <c r="AO21" s="65"/>
      <c r="AP21" s="65"/>
      <c r="AQ21" s="65"/>
      <c r="AS21" s="65"/>
      <c r="AU21" s="65"/>
      <c r="AV21" s="65"/>
      <c r="AW21" s="65"/>
      <c r="BH21" s="98" t="s">
        <v>134</v>
      </c>
    </row>
    <row r="22" spans="17:60" ht="15.75" customHeight="1">
      <c r="Q22" s="96"/>
      <c r="R22" s="96" t="s">
        <v>115</v>
      </c>
      <c r="S22" s="297"/>
      <c r="AJ22" s="96" t="s">
        <v>115</v>
      </c>
      <c r="BF22" s="65"/>
      <c r="BH22" s="96" t="s">
        <v>115</v>
      </c>
    </row>
    <row r="23" spans="40:58" ht="15">
      <c r="AN23" s="65"/>
      <c r="AO23" s="154"/>
      <c r="AP23" s="65"/>
      <c r="AQ23" s="65"/>
      <c r="AR23" s="154"/>
      <c r="AS23" s="65"/>
      <c r="AT23" s="65"/>
      <c r="BF23" s="65"/>
    </row>
    <row r="24" spans="40:58" ht="15">
      <c r="AN24" s="65"/>
      <c r="AO24" s="154"/>
      <c r="AP24" s="65"/>
      <c r="AQ24" s="65"/>
      <c r="AR24" s="154"/>
      <c r="AS24" s="65"/>
      <c r="AT24" s="65"/>
      <c r="BF24" s="66"/>
    </row>
    <row r="25" spans="40:46" ht="15">
      <c r="AN25" s="65"/>
      <c r="AO25" s="154"/>
      <c r="AP25" s="65"/>
      <c r="AQ25" s="65"/>
      <c r="AR25" s="154"/>
      <c r="AS25" s="65"/>
      <c r="AT25" s="65"/>
    </row>
    <row r="26" spans="40:46" ht="15">
      <c r="AN26" s="65"/>
      <c r="AO26" s="154"/>
      <c r="AP26" s="65"/>
      <c r="AQ26" s="65"/>
      <c r="AR26" s="154"/>
      <c r="AS26" s="65"/>
      <c r="AT26" s="65"/>
    </row>
    <row r="27" spans="40:46" ht="15">
      <c r="AN27" s="65"/>
      <c r="AO27" s="154"/>
      <c r="AP27" s="65"/>
      <c r="AQ27" s="65"/>
      <c r="AR27" s="154"/>
      <c r="AS27" s="65"/>
      <c r="AT27" s="65"/>
    </row>
    <row r="28" spans="40:46" ht="15">
      <c r="AN28" s="65"/>
      <c r="AO28" s="154"/>
      <c r="AP28" s="65"/>
      <c r="AQ28" s="65"/>
      <c r="AR28" s="154"/>
      <c r="AS28" s="65"/>
      <c r="AT28" s="65"/>
    </row>
    <row r="29" spans="40:46" ht="15">
      <c r="AN29" s="65"/>
      <c r="AO29" s="154"/>
      <c r="AP29" s="65"/>
      <c r="AQ29" s="65"/>
      <c r="AR29" s="154"/>
      <c r="AS29" s="65"/>
      <c r="AT29" s="65"/>
    </row>
    <row r="30" spans="40:46" ht="15">
      <c r="AN30" s="65"/>
      <c r="AO30" s="154"/>
      <c r="AP30" s="65"/>
      <c r="AQ30" s="65"/>
      <c r="AR30" s="154"/>
      <c r="AS30" s="65"/>
      <c r="AT30" s="65"/>
    </row>
    <row r="31" spans="40:46" ht="15">
      <c r="AN31" s="65"/>
      <c r="AO31" s="154"/>
      <c r="AP31" s="65"/>
      <c r="AQ31" s="65"/>
      <c r="AR31" s="154"/>
      <c r="AS31" s="65"/>
      <c r="AT31" s="65"/>
    </row>
    <row r="32" spans="40:46" ht="15">
      <c r="AN32" s="65"/>
      <c r="AO32" s="154"/>
      <c r="AP32" s="65"/>
      <c r="AQ32" s="65"/>
      <c r="AR32" s="154"/>
      <c r="AS32" s="65"/>
      <c r="AT32" s="65"/>
    </row>
    <row r="33" spans="40:46" ht="15">
      <c r="AN33" s="65"/>
      <c r="AO33" s="154"/>
      <c r="AP33" s="65"/>
      <c r="AQ33" s="65"/>
      <c r="AR33" s="154"/>
      <c r="AS33" s="65"/>
      <c r="AT33" s="65"/>
    </row>
    <row r="34" spans="40:46" ht="15">
      <c r="AN34" s="65"/>
      <c r="AO34" s="154"/>
      <c r="AP34" s="65"/>
      <c r="AQ34" s="65"/>
      <c r="AR34" s="154"/>
      <c r="AS34" s="65"/>
      <c r="AT34" s="65"/>
    </row>
    <row r="35" spans="40:46" ht="15">
      <c r="AN35" s="65"/>
      <c r="AO35" s="154"/>
      <c r="AP35" s="65"/>
      <c r="AQ35" s="65"/>
      <c r="AR35" s="154"/>
      <c r="AS35" s="65"/>
      <c r="AT35" s="65"/>
    </row>
    <row r="36" spans="40:45" ht="15">
      <c r="AN36" s="65"/>
      <c r="AO36" s="65"/>
      <c r="AP36" s="65"/>
      <c r="AQ36" s="65"/>
      <c r="AR36" s="65"/>
      <c r="AS36" s="65"/>
    </row>
  </sheetData>
  <sheetProtection/>
  <mergeCells count="100">
    <mergeCell ref="BE14:BF14"/>
    <mergeCell ref="BH14:BI14"/>
    <mergeCell ref="BE12:BF12"/>
    <mergeCell ref="BE10:BJ10"/>
    <mergeCell ref="BH11:BJ11"/>
    <mergeCell ref="BH13:BI13"/>
    <mergeCell ref="BG12:BG13"/>
    <mergeCell ref="BH12:BI12"/>
    <mergeCell ref="BJ12:BJ13"/>
    <mergeCell ref="BE13:BF13"/>
    <mergeCell ref="AY10:BD10"/>
    <mergeCell ref="AS12:AT12"/>
    <mergeCell ref="BB13:BC13"/>
    <mergeCell ref="BB12:BC12"/>
    <mergeCell ref="AV12:AW12"/>
    <mergeCell ref="AY11:BA11"/>
    <mergeCell ref="AY12:AZ12"/>
    <mergeCell ref="AU12:AU13"/>
    <mergeCell ref="AV11:AX11"/>
    <mergeCell ref="AX12:AX13"/>
    <mergeCell ref="AM2:BJ2"/>
    <mergeCell ref="AM4:BJ4"/>
    <mergeCell ref="AM6:BJ6"/>
    <mergeCell ref="BE11:BG11"/>
    <mergeCell ref="AS11:AU11"/>
    <mergeCell ref="BB11:BD11"/>
    <mergeCell ref="BE9:BJ9"/>
    <mergeCell ref="AM9:AR9"/>
    <mergeCell ref="AS9:AX9"/>
    <mergeCell ref="AS10:AX10"/>
    <mergeCell ref="AY9:BD9"/>
    <mergeCell ref="A10:A12"/>
    <mergeCell ref="B10:B12"/>
    <mergeCell ref="A4:T4"/>
    <mergeCell ref="I9:N9"/>
    <mergeCell ref="AA10:AF10"/>
    <mergeCell ref="AG10:AL10"/>
    <mergeCell ref="I10:N10"/>
    <mergeCell ref="O10:T10"/>
    <mergeCell ref="U10:Z10"/>
    <mergeCell ref="AY13:AZ13"/>
    <mergeCell ref="BD12:BD13"/>
    <mergeCell ref="BA12:BA13"/>
    <mergeCell ref="F11:H11"/>
    <mergeCell ref="F12:G12"/>
    <mergeCell ref="T12:T13"/>
    <mergeCell ref="AA11:AC11"/>
    <mergeCell ref="AD12:AE12"/>
    <mergeCell ref="AF12:AF13"/>
    <mergeCell ref="X12:Y12"/>
    <mergeCell ref="U2:AL2"/>
    <mergeCell ref="U4:AL4"/>
    <mergeCell ref="U6:AL6"/>
    <mergeCell ref="O9:T9"/>
    <mergeCell ref="AG9:AL9"/>
    <mergeCell ref="U9:Z9"/>
    <mergeCell ref="AA9:AF9"/>
    <mergeCell ref="A2:T2"/>
    <mergeCell ref="A6:T6"/>
    <mergeCell ref="C9:H9"/>
    <mergeCell ref="C10:H10"/>
    <mergeCell ref="C12:D12"/>
    <mergeCell ref="H12:H13"/>
    <mergeCell ref="K12:K13"/>
    <mergeCell ref="I12:J12"/>
    <mergeCell ref="E12:E13"/>
    <mergeCell ref="I11:K11"/>
    <mergeCell ref="C11:E11"/>
    <mergeCell ref="Z12:Z13"/>
    <mergeCell ref="U11:W11"/>
    <mergeCell ref="R12:S12"/>
    <mergeCell ref="AC12:AC13"/>
    <mergeCell ref="AA12:AB12"/>
    <mergeCell ref="L11:N11"/>
    <mergeCell ref="L12:M12"/>
    <mergeCell ref="AG12:AH12"/>
    <mergeCell ref="AJ12:AK12"/>
    <mergeCell ref="AI12:AI13"/>
    <mergeCell ref="N12:N13"/>
    <mergeCell ref="W12:W13"/>
    <mergeCell ref="Q12:Q13"/>
    <mergeCell ref="U12:V12"/>
    <mergeCell ref="O12:P12"/>
    <mergeCell ref="AL12:AL13"/>
    <mergeCell ref="AP11:AR11"/>
    <mergeCell ref="AP12:AQ12"/>
    <mergeCell ref="AO12:AO13"/>
    <mergeCell ref="AJ11:AL11"/>
    <mergeCell ref="AM12:AN12"/>
    <mergeCell ref="AR12:AR13"/>
    <mergeCell ref="Q1:T1"/>
    <mergeCell ref="AJ1:AL1"/>
    <mergeCell ref="BH1:BJ1"/>
    <mergeCell ref="AM11:AO11"/>
    <mergeCell ref="AM10:AR10"/>
    <mergeCell ref="X11:Z11"/>
    <mergeCell ref="R11:T11"/>
    <mergeCell ref="O11:Q11"/>
    <mergeCell ref="AG11:AI11"/>
    <mergeCell ref="AD11:AF11"/>
  </mergeCells>
  <conditionalFormatting sqref="C20 A19:B19 E20 I20 O20 U20 AA20 AG20 AM20 AS20 AJ19:AL19 W20 AC20 AI20 AO20 AU20 K20 F19:H19 L19:N19 X19:Z19 AD19:AF19 R19:T19 AP19:AR19 AV19:BD19 BF19 BH19:IV19">
    <cfRule type="cellIs" priority="2" dxfId="0" operator="lessThan" stopIfTrue="1">
      <formula>0</formula>
    </cfRule>
  </conditionalFormatting>
  <conditionalFormatting sqref="AO18 AR18 AX15:AX17 H15:I17 N15:O17 T15:U17 Z15:AA17 AF15:AG17 K15:L17 Q15:R17 W15:X17 AC15:AD17 AI15:AJ17 AZ15:BA16 C15:C17 AO15:AP17 AR15:AS17 AU15:AV17 E15:F17 AL15:AM17">
    <cfRule type="cellIs" priority="1" dxfId="2" operator="lessThan" stopIfTrue="1">
      <formula>0</formula>
    </cfRule>
  </conditionalFormatting>
  <printOptions horizontalCentered="1"/>
  <pageMargins left="0.5" right="0.28" top="0.75" bottom="0.75" header="0.5" footer="0.5"/>
  <pageSetup horizontalDpi="600" verticalDpi="600" orientation="landscape" paperSize="9" scale="76" r:id="rId1"/>
  <colBreaks count="2" manualBreakCount="2">
    <brk id="20" max="21" man="1"/>
    <brk id="38" max="2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="70" zoomScaleNormal="85" zoomScaleSheetLayoutView="7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T9" sqref="T9"/>
    </sheetView>
  </sheetViews>
  <sheetFormatPr defaultColWidth="9.140625" defaultRowHeight="15"/>
  <cols>
    <col min="1" max="1" width="5.57421875" style="28" customWidth="1"/>
    <col min="2" max="2" width="24.28125" style="28" customWidth="1"/>
    <col min="3" max="3" width="9.7109375" style="28" customWidth="1"/>
    <col min="4" max="4" width="11.00390625" style="28" customWidth="1"/>
    <col min="5" max="5" width="9.7109375" style="28" customWidth="1"/>
    <col min="6" max="6" width="10.8515625" style="28" customWidth="1"/>
    <col min="7" max="7" width="9.7109375" style="28" customWidth="1"/>
    <col min="8" max="8" width="10.8515625" style="28" customWidth="1"/>
    <col min="9" max="9" width="9.7109375" style="28" customWidth="1"/>
    <col min="10" max="10" width="10.8515625" style="28" customWidth="1"/>
    <col min="11" max="12" width="9.7109375" style="28" customWidth="1"/>
    <col min="13" max="16384" width="9.140625" style="28" customWidth="1"/>
  </cols>
  <sheetData>
    <row r="1" spans="11:12" ht="15.75">
      <c r="K1" s="364" t="s">
        <v>77</v>
      </c>
      <c r="L1" s="364"/>
    </row>
    <row r="2" spans="1:12" ht="23.25">
      <c r="A2" s="365" t="s">
        <v>136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</row>
    <row r="3" spans="1:12" ht="10.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18.75">
      <c r="A4" s="366" t="s">
        <v>37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</row>
    <row r="5" ht="11.25" customHeight="1"/>
    <row r="6" spans="1:12" ht="18.75">
      <c r="A6" s="367" t="s">
        <v>140</v>
      </c>
      <c r="B6" s="367"/>
      <c r="C6" s="367"/>
      <c r="D6" s="367"/>
      <c r="E6" s="367"/>
      <c r="F6" s="367"/>
      <c r="G6" s="367"/>
      <c r="H6" s="367"/>
      <c r="I6" s="367"/>
      <c r="J6" s="367"/>
      <c r="K6" s="367"/>
      <c r="L6" s="367"/>
    </row>
    <row r="8" spans="1:12" ht="77.25" customHeight="1">
      <c r="A8" s="363" t="s">
        <v>0</v>
      </c>
      <c r="B8" s="363" t="s">
        <v>40</v>
      </c>
      <c r="C8" s="363" t="s">
        <v>74</v>
      </c>
      <c r="D8" s="363"/>
      <c r="E8" s="363" t="s">
        <v>78</v>
      </c>
      <c r="F8" s="363"/>
      <c r="G8" s="363" t="s">
        <v>79</v>
      </c>
      <c r="H8" s="363"/>
      <c r="I8" s="363" t="s">
        <v>80</v>
      </c>
      <c r="J8" s="363"/>
      <c r="K8" s="363" t="s">
        <v>81</v>
      </c>
      <c r="L8" s="363"/>
    </row>
    <row r="9" spans="1:12" ht="15">
      <c r="A9" s="363"/>
      <c r="B9" s="363"/>
      <c r="C9" s="181" t="s">
        <v>75</v>
      </c>
      <c r="D9" s="181" t="s">
        <v>76</v>
      </c>
      <c r="E9" s="181" t="s">
        <v>75</v>
      </c>
      <c r="F9" s="181" t="s">
        <v>76</v>
      </c>
      <c r="G9" s="181" t="s">
        <v>75</v>
      </c>
      <c r="H9" s="181" t="s">
        <v>76</v>
      </c>
      <c r="I9" s="181" t="s">
        <v>75</v>
      </c>
      <c r="J9" s="181" t="s">
        <v>76</v>
      </c>
      <c r="K9" s="181" t="s">
        <v>75</v>
      </c>
      <c r="L9" s="181" t="s">
        <v>104</v>
      </c>
    </row>
    <row r="10" spans="1:12" ht="15">
      <c r="A10" s="30">
        <v>1</v>
      </c>
      <c r="B10" s="30">
        <v>2</v>
      </c>
      <c r="C10" s="30">
        <v>3</v>
      </c>
      <c r="D10" s="30">
        <v>4</v>
      </c>
      <c r="E10" s="30">
        <v>5</v>
      </c>
      <c r="F10" s="30">
        <v>6</v>
      </c>
      <c r="G10" s="30">
        <v>7</v>
      </c>
      <c r="H10" s="30">
        <v>8</v>
      </c>
      <c r="I10" s="30">
        <v>9</v>
      </c>
      <c r="J10" s="30">
        <v>10</v>
      </c>
      <c r="K10" s="30">
        <v>11</v>
      </c>
      <c r="L10" s="30">
        <v>12</v>
      </c>
    </row>
    <row r="11" spans="1:13" s="34" customFormat="1" ht="18">
      <c r="A11" s="288">
        <v>1</v>
      </c>
      <c r="B11" s="289" t="s">
        <v>23</v>
      </c>
      <c r="C11" s="33">
        <v>13</v>
      </c>
      <c r="D11" s="170">
        <v>0</v>
      </c>
      <c r="E11" s="170">
        <v>0</v>
      </c>
      <c r="F11" s="170">
        <v>0</v>
      </c>
      <c r="G11" s="170">
        <v>0</v>
      </c>
      <c r="H11" s="170">
        <v>0</v>
      </c>
      <c r="I11" s="170">
        <v>0</v>
      </c>
      <c r="J11" s="170">
        <v>0</v>
      </c>
      <c r="K11" s="170">
        <v>0</v>
      </c>
      <c r="L11" s="170">
        <v>0</v>
      </c>
      <c r="M11" s="190"/>
    </row>
    <row r="12" spans="1:13" s="34" customFormat="1" ht="18">
      <c r="A12" s="288">
        <v>2</v>
      </c>
      <c r="B12" s="289" t="s">
        <v>24</v>
      </c>
      <c r="C12" s="33">
        <v>0</v>
      </c>
      <c r="D12" s="170">
        <v>0</v>
      </c>
      <c r="E12" s="170">
        <v>0</v>
      </c>
      <c r="F12" s="170">
        <v>0</v>
      </c>
      <c r="G12" s="170">
        <v>0</v>
      </c>
      <c r="H12" s="170">
        <v>0</v>
      </c>
      <c r="I12" s="170">
        <v>0</v>
      </c>
      <c r="J12" s="170">
        <v>0</v>
      </c>
      <c r="K12" s="170">
        <v>0</v>
      </c>
      <c r="L12" s="170">
        <v>0</v>
      </c>
      <c r="M12" s="190"/>
    </row>
    <row r="13" spans="1:13" s="34" customFormat="1" ht="18.75" customHeight="1">
      <c r="A13" s="288">
        <v>3</v>
      </c>
      <c r="B13" s="289" t="s">
        <v>25</v>
      </c>
      <c r="C13" s="33">
        <v>0</v>
      </c>
      <c r="D13" s="170">
        <v>0</v>
      </c>
      <c r="E13" s="170">
        <v>0</v>
      </c>
      <c r="F13" s="170">
        <v>0</v>
      </c>
      <c r="G13" s="170">
        <v>0</v>
      </c>
      <c r="H13" s="170">
        <v>0</v>
      </c>
      <c r="I13" s="170">
        <v>0</v>
      </c>
      <c r="J13" s="170">
        <v>0</v>
      </c>
      <c r="K13" s="170">
        <v>0</v>
      </c>
      <c r="L13" s="170">
        <v>0</v>
      </c>
      <c r="M13" s="190"/>
    </row>
    <row r="14" spans="1:13" s="34" customFormat="1" ht="18">
      <c r="A14" s="288">
        <v>4</v>
      </c>
      <c r="B14" s="289" t="s">
        <v>26</v>
      </c>
      <c r="C14" s="33">
        <v>872</v>
      </c>
      <c r="D14" s="170">
        <v>0</v>
      </c>
      <c r="E14" s="170">
        <v>0</v>
      </c>
      <c r="F14" s="170">
        <v>0</v>
      </c>
      <c r="G14" s="170">
        <v>0</v>
      </c>
      <c r="H14" s="170">
        <v>0</v>
      </c>
      <c r="I14" s="170">
        <v>0</v>
      </c>
      <c r="J14" s="170">
        <v>0</v>
      </c>
      <c r="K14" s="170">
        <v>0</v>
      </c>
      <c r="L14" s="170">
        <v>0</v>
      </c>
      <c r="M14" s="190"/>
    </row>
    <row r="15" spans="1:13" s="34" customFormat="1" ht="18">
      <c r="A15" s="288">
        <v>5</v>
      </c>
      <c r="B15" s="289" t="s">
        <v>27</v>
      </c>
      <c r="C15" s="33">
        <v>0</v>
      </c>
      <c r="D15" s="170">
        <v>0</v>
      </c>
      <c r="E15" s="170">
        <v>0</v>
      </c>
      <c r="F15" s="170">
        <v>0</v>
      </c>
      <c r="G15" s="170">
        <v>0</v>
      </c>
      <c r="H15" s="170">
        <v>0</v>
      </c>
      <c r="I15" s="170">
        <v>0</v>
      </c>
      <c r="J15" s="170">
        <v>0</v>
      </c>
      <c r="K15" s="170">
        <v>0</v>
      </c>
      <c r="L15" s="170">
        <v>0</v>
      </c>
      <c r="M15" s="190"/>
    </row>
    <row r="16" spans="1:13" s="34" customFormat="1" ht="18">
      <c r="A16" s="290">
        <v>6</v>
      </c>
      <c r="B16" s="291" t="s">
        <v>28</v>
      </c>
      <c r="C16" s="33">
        <v>2303</v>
      </c>
      <c r="D16" s="170">
        <v>0</v>
      </c>
      <c r="E16" s="170">
        <v>0</v>
      </c>
      <c r="F16" s="170">
        <v>0</v>
      </c>
      <c r="G16" s="170">
        <v>0</v>
      </c>
      <c r="H16" s="170">
        <v>0</v>
      </c>
      <c r="I16" s="170">
        <v>0</v>
      </c>
      <c r="J16" s="170">
        <v>0</v>
      </c>
      <c r="K16" s="170">
        <v>0</v>
      </c>
      <c r="L16" s="170">
        <v>0</v>
      </c>
      <c r="M16" s="190"/>
    </row>
    <row r="17" spans="1:13" s="34" customFormat="1" ht="18">
      <c r="A17" s="288">
        <v>7</v>
      </c>
      <c r="B17" s="289" t="s">
        <v>29</v>
      </c>
      <c r="C17" s="33">
        <v>0</v>
      </c>
      <c r="D17" s="170">
        <v>0</v>
      </c>
      <c r="E17" s="170">
        <v>0</v>
      </c>
      <c r="F17" s="170">
        <v>0</v>
      </c>
      <c r="G17" s="170">
        <v>0</v>
      </c>
      <c r="H17" s="170">
        <v>0</v>
      </c>
      <c r="I17" s="170">
        <v>0</v>
      </c>
      <c r="J17" s="170">
        <v>0</v>
      </c>
      <c r="K17" s="170">
        <v>0</v>
      </c>
      <c r="L17" s="170">
        <v>0</v>
      </c>
      <c r="M17" s="190"/>
    </row>
    <row r="18" spans="1:13" s="34" customFormat="1" ht="18">
      <c r="A18" s="288">
        <v>8</v>
      </c>
      <c r="B18" s="289" t="s">
        <v>30</v>
      </c>
      <c r="C18" s="33">
        <v>0</v>
      </c>
      <c r="D18" s="170">
        <v>0</v>
      </c>
      <c r="E18" s="170">
        <v>0</v>
      </c>
      <c r="F18" s="170">
        <v>0</v>
      </c>
      <c r="G18" s="170">
        <v>0</v>
      </c>
      <c r="H18" s="170">
        <v>0</v>
      </c>
      <c r="I18" s="170">
        <v>0</v>
      </c>
      <c r="J18" s="170">
        <v>0</v>
      </c>
      <c r="K18" s="170">
        <v>0</v>
      </c>
      <c r="L18" s="170">
        <v>0</v>
      </c>
      <c r="M18" s="190"/>
    </row>
    <row r="19" spans="1:13" s="34" customFormat="1" ht="18">
      <c r="A19" s="288">
        <v>9</v>
      </c>
      <c r="B19" s="289" t="s">
        <v>31</v>
      </c>
      <c r="C19" s="33">
        <v>0</v>
      </c>
      <c r="D19" s="170">
        <v>0</v>
      </c>
      <c r="E19" s="170">
        <v>0</v>
      </c>
      <c r="F19" s="170">
        <v>0</v>
      </c>
      <c r="G19" s="170">
        <v>0</v>
      </c>
      <c r="H19" s="170">
        <v>0</v>
      </c>
      <c r="I19" s="170">
        <v>0</v>
      </c>
      <c r="J19" s="170">
        <v>0</v>
      </c>
      <c r="K19" s="170">
        <v>0</v>
      </c>
      <c r="L19" s="170">
        <v>0</v>
      </c>
      <c r="M19" s="190"/>
    </row>
    <row r="20" spans="1:13" s="34" customFormat="1" ht="18">
      <c r="A20" s="288">
        <v>10</v>
      </c>
      <c r="B20" s="289" t="s">
        <v>32</v>
      </c>
      <c r="C20" s="33">
        <v>8</v>
      </c>
      <c r="D20" s="170">
        <v>0</v>
      </c>
      <c r="E20" s="170">
        <v>0</v>
      </c>
      <c r="F20" s="170">
        <v>0</v>
      </c>
      <c r="G20" s="170">
        <v>0</v>
      </c>
      <c r="H20" s="170">
        <v>0</v>
      </c>
      <c r="I20" s="170">
        <v>0</v>
      </c>
      <c r="J20" s="170">
        <v>0</v>
      </c>
      <c r="K20" s="170">
        <v>0</v>
      </c>
      <c r="L20" s="170">
        <v>0</v>
      </c>
      <c r="M20" s="190"/>
    </row>
    <row r="21" spans="1:13" s="34" customFormat="1" ht="18">
      <c r="A21" s="288">
        <v>11</v>
      </c>
      <c r="B21" s="289" t="s">
        <v>33</v>
      </c>
      <c r="C21" s="33">
        <v>8</v>
      </c>
      <c r="D21" s="170">
        <v>0</v>
      </c>
      <c r="E21" s="170">
        <v>0</v>
      </c>
      <c r="F21" s="170">
        <v>0</v>
      </c>
      <c r="G21" s="170">
        <v>0</v>
      </c>
      <c r="H21" s="170">
        <v>0</v>
      </c>
      <c r="I21" s="170">
        <v>0</v>
      </c>
      <c r="J21" s="170">
        <v>0</v>
      </c>
      <c r="K21" s="170">
        <v>0</v>
      </c>
      <c r="L21" s="170">
        <v>0</v>
      </c>
      <c r="M21" s="190"/>
    </row>
    <row r="22" spans="1:13" s="34" customFormat="1" ht="18">
      <c r="A22" s="288">
        <v>12</v>
      </c>
      <c r="B22" s="289" t="s">
        <v>34</v>
      </c>
      <c r="C22" s="33">
        <v>266</v>
      </c>
      <c r="D22" s="170">
        <v>0</v>
      </c>
      <c r="E22" s="170">
        <v>0</v>
      </c>
      <c r="F22" s="170">
        <v>0</v>
      </c>
      <c r="G22" s="170">
        <v>0</v>
      </c>
      <c r="H22" s="170">
        <v>0</v>
      </c>
      <c r="I22" s="170">
        <v>0</v>
      </c>
      <c r="J22" s="170">
        <v>0</v>
      </c>
      <c r="K22" s="170">
        <v>0</v>
      </c>
      <c r="L22" s="170">
        <v>0</v>
      </c>
      <c r="M22" s="190"/>
    </row>
    <row r="23" spans="1:13" s="34" customFormat="1" ht="18">
      <c r="A23" s="288">
        <v>13</v>
      </c>
      <c r="B23" s="289" t="s">
        <v>35</v>
      </c>
      <c r="C23" s="33">
        <v>12</v>
      </c>
      <c r="D23" s="170">
        <v>0</v>
      </c>
      <c r="E23" s="170">
        <v>0</v>
      </c>
      <c r="F23" s="170">
        <v>0</v>
      </c>
      <c r="G23" s="170">
        <v>0</v>
      </c>
      <c r="H23" s="170">
        <v>0</v>
      </c>
      <c r="I23" s="170">
        <v>0</v>
      </c>
      <c r="J23" s="170">
        <v>0</v>
      </c>
      <c r="K23" s="170">
        <v>0</v>
      </c>
      <c r="L23" s="170">
        <v>0</v>
      </c>
      <c r="M23" s="190"/>
    </row>
    <row r="24" spans="1:12" ht="18">
      <c r="A24" s="292"/>
      <c r="B24" s="293" t="s">
        <v>5</v>
      </c>
      <c r="C24" s="31">
        <f>SUM(C11:C23)</f>
        <v>3482</v>
      </c>
      <c r="D24" s="31">
        <f aca="true" t="shared" si="0" ref="D24:L24">SUM(D11:D23)</f>
        <v>0</v>
      </c>
      <c r="E24" s="31">
        <f t="shared" si="0"/>
        <v>0</v>
      </c>
      <c r="F24" s="31">
        <f t="shared" si="0"/>
        <v>0</v>
      </c>
      <c r="G24" s="31">
        <f t="shared" si="0"/>
        <v>0</v>
      </c>
      <c r="H24" s="31">
        <f t="shared" si="0"/>
        <v>0</v>
      </c>
      <c r="I24" s="31">
        <f t="shared" si="0"/>
        <v>0</v>
      </c>
      <c r="J24" s="31">
        <f t="shared" si="0"/>
        <v>0</v>
      </c>
      <c r="K24" s="31">
        <f t="shared" si="0"/>
        <v>0</v>
      </c>
      <c r="L24" s="31">
        <f t="shared" si="0"/>
        <v>0</v>
      </c>
    </row>
    <row r="25" spans="4:12" ht="18.75">
      <c r="D25" s="248"/>
      <c r="E25" s="265"/>
      <c r="F25" s="126"/>
      <c r="G25" s="127"/>
      <c r="H25" s="294"/>
      <c r="I25" s="128"/>
      <c r="L25" s="171"/>
    </row>
    <row r="26" spans="4:9" ht="11.25" customHeight="1">
      <c r="D26" s="171"/>
      <c r="E26" s="171"/>
      <c r="G26" s="129"/>
      <c r="H26" s="125"/>
      <c r="I26" s="128"/>
    </row>
    <row r="27" spans="6:10" ht="18">
      <c r="F27" s="125"/>
      <c r="G27" s="295"/>
      <c r="H27" s="125"/>
      <c r="I27" s="129"/>
      <c r="J27" s="165" t="s">
        <v>132</v>
      </c>
    </row>
    <row r="28" spans="4:10" ht="18">
      <c r="D28" s="32"/>
      <c r="J28" s="166" t="s">
        <v>133</v>
      </c>
    </row>
    <row r="29" ht="18">
      <c r="J29" s="166" t="s">
        <v>113</v>
      </c>
    </row>
    <row r="30" ht="18">
      <c r="J30" s="167" t="s">
        <v>134</v>
      </c>
    </row>
    <row r="31" ht="18">
      <c r="J31" s="166" t="s">
        <v>115</v>
      </c>
    </row>
  </sheetData>
  <sheetProtection/>
  <mergeCells count="11">
    <mergeCell ref="K1:L1"/>
    <mergeCell ref="A2:L2"/>
    <mergeCell ref="A4:L4"/>
    <mergeCell ref="A6:L6"/>
    <mergeCell ref="K8:L8"/>
    <mergeCell ref="A8:A9"/>
    <mergeCell ref="B8:B9"/>
    <mergeCell ref="C8:D8"/>
    <mergeCell ref="E8:F8"/>
    <mergeCell ref="G8:H8"/>
    <mergeCell ref="I8:J8"/>
  </mergeCells>
  <conditionalFormatting sqref="J30">
    <cfRule type="cellIs" priority="1" dxfId="0" operator="lessThan" stopIfTrue="1">
      <formula>0</formula>
    </cfRule>
  </conditionalFormatting>
  <printOptions horizontalCentered="1"/>
  <pageMargins left="0.5" right="0.25" top="0.5" bottom="0.5" header="0.5" footer="0.5"/>
  <pageSetup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2"/>
  <sheetViews>
    <sheetView view="pageBreakPreview" zoomScale="70" zoomScaleNormal="70" zoomScaleSheetLayoutView="70" zoomScalePageLayoutView="0" workbookViewId="0" topLeftCell="A1">
      <selection activeCell="H28" sqref="H28"/>
    </sheetView>
  </sheetViews>
  <sheetFormatPr defaultColWidth="9.140625" defaultRowHeight="15"/>
  <cols>
    <col min="1" max="1" width="6.421875" style="67" customWidth="1"/>
    <col min="2" max="2" width="16.7109375" style="67" customWidth="1"/>
    <col min="3" max="4" width="10.00390625" style="67" customWidth="1"/>
    <col min="5" max="5" width="6.00390625" style="67" bestFit="1" customWidth="1"/>
    <col min="6" max="6" width="10.28125" style="67" bestFit="1" customWidth="1"/>
    <col min="7" max="7" width="6.00390625" style="67" bestFit="1" customWidth="1"/>
    <col min="8" max="8" width="10.28125" style="67" bestFit="1" customWidth="1"/>
    <col min="9" max="9" width="6.00390625" style="67" bestFit="1" customWidth="1"/>
    <col min="10" max="10" width="10.28125" style="67" bestFit="1" customWidth="1"/>
    <col min="11" max="11" width="6.8515625" style="67" bestFit="1" customWidth="1"/>
    <col min="12" max="12" width="9.421875" style="67" customWidth="1"/>
    <col min="13" max="13" width="6.8515625" style="67" bestFit="1" customWidth="1"/>
    <col min="14" max="14" width="10.28125" style="67" bestFit="1" customWidth="1"/>
    <col min="15" max="15" width="6.8515625" style="67" bestFit="1" customWidth="1"/>
    <col min="16" max="16" width="10.28125" style="67" bestFit="1" customWidth="1"/>
    <col min="17" max="17" width="6.8515625" style="67" bestFit="1" customWidth="1"/>
    <col min="18" max="18" width="8.57421875" style="67" customWidth="1"/>
    <col min="19" max="19" width="6.8515625" style="67" bestFit="1" customWidth="1"/>
    <col min="20" max="20" width="10.28125" style="67" bestFit="1" customWidth="1"/>
    <col min="21" max="22" width="6.8515625" style="67" bestFit="1" customWidth="1"/>
    <col min="23" max="16384" width="9.140625" style="67" customWidth="1"/>
  </cols>
  <sheetData>
    <row r="1" ht="18.75" customHeight="1">
      <c r="V1" s="68" t="s">
        <v>96</v>
      </c>
    </row>
    <row r="2" spans="1:22" ht="18.75" customHeight="1">
      <c r="A2" s="368" t="s">
        <v>136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</row>
    <row r="3" spans="1:22" ht="15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</row>
    <row r="4" spans="1:22" ht="15" customHeight="1">
      <c r="A4" s="369" t="s">
        <v>141</v>
      </c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  <c r="U4" s="369"/>
      <c r="V4" s="369"/>
    </row>
    <row r="5" spans="1:22" ht="18" customHeight="1">
      <c r="A5" s="70" t="s">
        <v>38</v>
      </c>
      <c r="B5" s="8"/>
      <c r="C5" s="71"/>
      <c r="D5" s="71"/>
      <c r="E5" s="71"/>
      <c r="F5" s="71"/>
      <c r="G5" s="71"/>
      <c r="H5" s="71"/>
      <c r="I5" s="71"/>
      <c r="L5" s="72"/>
      <c r="V5" s="73"/>
    </row>
    <row r="6" spans="2:9" ht="18" customHeight="1">
      <c r="B6" s="74"/>
      <c r="C6" s="71"/>
      <c r="D6" s="71"/>
      <c r="E6" s="71"/>
      <c r="F6" s="71"/>
      <c r="G6" s="71"/>
      <c r="H6" s="71"/>
      <c r="I6" s="71"/>
    </row>
    <row r="7" spans="1:22" s="75" customFormat="1" ht="30.75" customHeight="1">
      <c r="A7" s="371" t="s">
        <v>82</v>
      </c>
      <c r="B7" s="371" t="s">
        <v>109</v>
      </c>
      <c r="C7" s="375" t="s">
        <v>83</v>
      </c>
      <c r="D7" s="375"/>
      <c r="E7" s="371" t="s">
        <v>84</v>
      </c>
      <c r="F7" s="371"/>
      <c r="G7" s="371"/>
      <c r="H7" s="371"/>
      <c r="I7" s="371"/>
      <c r="J7" s="371"/>
      <c r="K7" s="371"/>
      <c r="L7" s="371"/>
      <c r="M7" s="370" t="s">
        <v>98</v>
      </c>
      <c r="N7" s="370"/>
      <c r="O7" s="370"/>
      <c r="P7" s="370"/>
      <c r="Q7" s="370"/>
      <c r="R7" s="370"/>
      <c r="S7" s="370"/>
      <c r="T7" s="370"/>
      <c r="U7" s="370"/>
      <c r="V7" s="370"/>
    </row>
    <row r="8" spans="1:22" s="75" customFormat="1" ht="84.75" customHeight="1">
      <c r="A8" s="371"/>
      <c r="B8" s="371"/>
      <c r="C8" s="375" t="s">
        <v>87</v>
      </c>
      <c r="D8" s="375"/>
      <c r="E8" s="371" t="s">
        <v>88</v>
      </c>
      <c r="F8" s="371"/>
      <c r="G8" s="371" t="s">
        <v>89</v>
      </c>
      <c r="H8" s="371"/>
      <c r="I8" s="371" t="s">
        <v>90</v>
      </c>
      <c r="J8" s="371"/>
      <c r="K8" s="371" t="s">
        <v>91</v>
      </c>
      <c r="L8" s="371"/>
      <c r="M8" s="372" t="s">
        <v>99</v>
      </c>
      <c r="N8" s="372"/>
      <c r="O8" s="372" t="s">
        <v>100</v>
      </c>
      <c r="P8" s="372"/>
      <c r="Q8" s="372" t="s">
        <v>101</v>
      </c>
      <c r="R8" s="372"/>
      <c r="S8" s="372" t="s">
        <v>102</v>
      </c>
      <c r="T8" s="372"/>
      <c r="U8" s="372" t="s">
        <v>103</v>
      </c>
      <c r="V8" s="370"/>
    </row>
    <row r="9" spans="1:22" s="79" customFormat="1" ht="30.75" customHeight="1">
      <c r="A9" s="371"/>
      <c r="B9" s="371"/>
      <c r="C9" s="76" t="s">
        <v>92</v>
      </c>
      <c r="D9" s="76" t="s">
        <v>93</v>
      </c>
      <c r="E9" s="77" t="s">
        <v>92</v>
      </c>
      <c r="F9" s="77" t="s">
        <v>93</v>
      </c>
      <c r="G9" s="77" t="s">
        <v>92</v>
      </c>
      <c r="H9" s="77" t="s">
        <v>93</v>
      </c>
      <c r="I9" s="77" t="s">
        <v>92</v>
      </c>
      <c r="J9" s="77" t="s">
        <v>93</v>
      </c>
      <c r="K9" s="77" t="s">
        <v>92</v>
      </c>
      <c r="L9" s="77" t="s">
        <v>93</v>
      </c>
      <c r="M9" s="78" t="s">
        <v>92</v>
      </c>
      <c r="N9" s="78" t="s">
        <v>93</v>
      </c>
      <c r="O9" s="78" t="s">
        <v>92</v>
      </c>
      <c r="P9" s="78" t="s">
        <v>93</v>
      </c>
      <c r="Q9" s="78" t="s">
        <v>92</v>
      </c>
      <c r="R9" s="78" t="s">
        <v>93</v>
      </c>
      <c r="S9" s="78" t="s">
        <v>92</v>
      </c>
      <c r="T9" s="78" t="s">
        <v>93</v>
      </c>
      <c r="U9" s="78" t="s">
        <v>92</v>
      </c>
      <c r="V9" s="78" t="s">
        <v>92</v>
      </c>
    </row>
    <row r="10" spans="1:22" s="83" customFormat="1" ht="19.5" customHeight="1">
      <c r="A10" s="80">
        <v>1</v>
      </c>
      <c r="B10" s="80">
        <v>2</v>
      </c>
      <c r="C10" s="81">
        <v>3</v>
      </c>
      <c r="D10" s="81">
        <v>4</v>
      </c>
      <c r="E10" s="80">
        <v>5</v>
      </c>
      <c r="F10" s="80">
        <v>6</v>
      </c>
      <c r="G10" s="80">
        <v>7</v>
      </c>
      <c r="H10" s="80">
        <v>8</v>
      </c>
      <c r="I10" s="80">
        <v>9</v>
      </c>
      <c r="J10" s="80">
        <v>10</v>
      </c>
      <c r="K10" s="80">
        <v>11</v>
      </c>
      <c r="L10" s="80">
        <v>12</v>
      </c>
      <c r="M10" s="82">
        <v>13</v>
      </c>
      <c r="N10" s="82">
        <v>14</v>
      </c>
      <c r="O10" s="82">
        <v>15</v>
      </c>
      <c r="P10" s="82">
        <v>16</v>
      </c>
      <c r="Q10" s="82">
        <v>17</v>
      </c>
      <c r="R10" s="82">
        <v>18</v>
      </c>
      <c r="S10" s="82">
        <v>19</v>
      </c>
      <c r="T10" s="82">
        <v>20</v>
      </c>
      <c r="U10" s="82">
        <v>21</v>
      </c>
      <c r="V10" s="82">
        <v>22</v>
      </c>
    </row>
    <row r="11" spans="1:22" s="90" customFormat="1" ht="73.5" customHeight="1">
      <c r="A11" s="84"/>
      <c r="B11" s="85" t="s">
        <v>115</v>
      </c>
      <c r="C11" s="86">
        <v>146</v>
      </c>
      <c r="D11" s="86">
        <v>141</v>
      </c>
      <c r="E11" s="87">
        <v>13</v>
      </c>
      <c r="F11" s="88">
        <v>13</v>
      </c>
      <c r="G11" s="88">
        <v>59</v>
      </c>
      <c r="H11" s="88">
        <v>59</v>
      </c>
      <c r="I11" s="88">
        <v>13</v>
      </c>
      <c r="J11" s="88">
        <v>13</v>
      </c>
      <c r="K11" s="88">
        <v>13</v>
      </c>
      <c r="L11" s="88">
        <v>13</v>
      </c>
      <c r="M11" s="89">
        <v>5</v>
      </c>
      <c r="N11" s="89">
        <v>5</v>
      </c>
      <c r="O11" s="89">
        <v>2</v>
      </c>
      <c r="P11" s="89">
        <v>2</v>
      </c>
      <c r="Q11" s="89">
        <v>1</v>
      </c>
      <c r="R11" s="89">
        <v>1</v>
      </c>
      <c r="S11" s="89" t="s">
        <v>116</v>
      </c>
      <c r="T11" s="89" t="s">
        <v>116</v>
      </c>
      <c r="U11" s="89">
        <v>1</v>
      </c>
      <c r="V11" s="89">
        <v>1</v>
      </c>
    </row>
    <row r="12" spans="9:11" ht="13.5">
      <c r="I12" s="374"/>
      <c r="J12" s="374"/>
      <c r="K12" s="374"/>
    </row>
    <row r="13" spans="9:11" ht="13.5">
      <c r="I13" s="91"/>
      <c r="J13" s="91"/>
      <c r="K13" s="91"/>
    </row>
    <row r="14" spans="9:11" ht="13.5">
      <c r="I14" s="91"/>
      <c r="J14" s="91"/>
      <c r="K14" s="91"/>
    </row>
    <row r="15" spans="9:11" ht="12.75">
      <c r="I15" s="373"/>
      <c r="J15" s="373"/>
      <c r="K15" s="373"/>
    </row>
    <row r="16" spans="9:11" ht="12.75">
      <c r="I16" s="93"/>
      <c r="J16" s="92"/>
      <c r="K16" s="93"/>
    </row>
    <row r="17" spans="9:20" ht="15.75">
      <c r="I17" s="373"/>
      <c r="J17" s="373"/>
      <c r="K17" s="373"/>
      <c r="R17" s="94" t="s">
        <v>132</v>
      </c>
      <c r="S17" s="95"/>
      <c r="T17" s="95"/>
    </row>
    <row r="18" spans="9:20" ht="15.75">
      <c r="I18" s="373"/>
      <c r="J18" s="373"/>
      <c r="K18" s="373"/>
      <c r="R18" s="96" t="s">
        <v>133</v>
      </c>
      <c r="S18" s="97"/>
      <c r="T18" s="97"/>
    </row>
    <row r="19" spans="18:20" ht="15.75">
      <c r="R19" s="96" t="s">
        <v>113</v>
      </c>
      <c r="S19" s="97"/>
      <c r="T19" s="97"/>
    </row>
    <row r="20" spans="18:20" ht="15.75">
      <c r="R20" s="98" t="s">
        <v>134</v>
      </c>
      <c r="S20" s="99"/>
      <c r="T20" s="99"/>
    </row>
    <row r="21" spans="18:20" ht="15.75">
      <c r="R21" s="96" t="s">
        <v>115</v>
      </c>
      <c r="S21" s="97"/>
      <c r="T21" s="97"/>
    </row>
    <row r="22" ht="12.75">
      <c r="R22" s="100"/>
    </row>
  </sheetData>
  <sheetProtection/>
  <mergeCells count="21">
    <mergeCell ref="E7:L7"/>
    <mergeCell ref="I8:J8"/>
    <mergeCell ref="C8:D8"/>
    <mergeCell ref="U8:V8"/>
    <mergeCell ref="C7:D7"/>
    <mergeCell ref="O8:P8"/>
    <mergeCell ref="I18:K18"/>
    <mergeCell ref="I17:K17"/>
    <mergeCell ref="I15:K15"/>
    <mergeCell ref="K8:L8"/>
    <mergeCell ref="I12:K12"/>
    <mergeCell ref="A2:V2"/>
    <mergeCell ref="A4:V4"/>
    <mergeCell ref="M7:V7"/>
    <mergeCell ref="A7:A9"/>
    <mergeCell ref="B7:B9"/>
    <mergeCell ref="S8:T8"/>
    <mergeCell ref="M8:N8"/>
    <mergeCell ref="G8:H8"/>
    <mergeCell ref="Q8:R8"/>
    <mergeCell ref="E8:F8"/>
  </mergeCells>
  <printOptions horizontalCentered="1"/>
  <pageMargins left="0.5" right="0.5" top="0.5" bottom="0.5" header="0.5" footer="0.5"/>
  <pageSetup horizontalDpi="300" verticalDpi="3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1"/>
  <sheetViews>
    <sheetView view="pageBreakPreview" zoomScaleNormal="70" zoomScaleSheetLayoutView="100" zoomScalePageLayoutView="0" workbookViewId="0" topLeftCell="A1">
      <selection activeCell="O16" sqref="O16"/>
    </sheetView>
  </sheetViews>
  <sheetFormatPr defaultColWidth="9.140625" defaultRowHeight="15"/>
  <cols>
    <col min="1" max="1" width="6.7109375" style="101" customWidth="1"/>
    <col min="2" max="2" width="19.00390625" style="101" customWidth="1"/>
    <col min="3" max="4" width="7.421875" style="102" customWidth="1"/>
    <col min="5" max="26" width="6.7109375" style="102" customWidth="1"/>
    <col min="27" max="16384" width="9.140625" style="101" customWidth="1"/>
  </cols>
  <sheetData>
    <row r="1" spans="11:26" ht="12" customHeight="1">
      <c r="K1" s="378"/>
      <c r="L1" s="378"/>
      <c r="M1" s="103"/>
      <c r="N1" s="103"/>
      <c r="O1" s="103"/>
      <c r="P1" s="103"/>
      <c r="Q1" s="103"/>
      <c r="R1" s="103"/>
      <c r="S1" s="103"/>
      <c r="T1" s="103"/>
      <c r="U1" s="103"/>
      <c r="V1" s="103"/>
      <c r="X1" s="104"/>
      <c r="Y1" s="101"/>
      <c r="Z1" s="105" t="s">
        <v>97</v>
      </c>
    </row>
    <row r="2" spans="1:26" s="67" customFormat="1" ht="18.75" customHeight="1">
      <c r="A2" s="368" t="s">
        <v>136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8"/>
      <c r="X2" s="368"/>
      <c r="Y2" s="368"/>
      <c r="Z2" s="368"/>
    </row>
    <row r="3" spans="1:26" s="67" customFormat="1" ht="6.75" customHeight="1">
      <c r="A3" s="69"/>
      <c r="B3" s="69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7"/>
      <c r="X3" s="107"/>
      <c r="Y3" s="107"/>
      <c r="Z3" s="107"/>
    </row>
    <row r="4" spans="1:26" s="67" customFormat="1" ht="21" customHeight="1">
      <c r="A4" s="369" t="s">
        <v>142</v>
      </c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  <c r="U4" s="369"/>
      <c r="V4" s="369"/>
      <c r="W4" s="369"/>
      <c r="X4" s="369"/>
      <c r="Y4" s="369"/>
      <c r="Z4" s="369"/>
    </row>
    <row r="5" spans="1:26" ht="18" customHeight="1">
      <c r="A5" s="70" t="s">
        <v>38</v>
      </c>
      <c r="B5" s="108"/>
      <c r="C5" s="109"/>
      <c r="D5" s="109"/>
      <c r="E5" s="109"/>
      <c r="F5" s="109"/>
      <c r="G5" s="109"/>
      <c r="H5" s="109"/>
      <c r="I5" s="109"/>
      <c r="X5" s="391"/>
      <c r="Y5" s="391"/>
      <c r="Z5" s="391"/>
    </row>
    <row r="6" spans="1:26" ht="18" customHeight="1">
      <c r="A6" s="111"/>
      <c r="B6" s="111"/>
      <c r="C6" s="109"/>
      <c r="D6" s="109"/>
      <c r="E6" s="109"/>
      <c r="F6" s="109"/>
      <c r="G6" s="109"/>
      <c r="H6" s="109"/>
      <c r="I6" s="109"/>
      <c r="X6" s="110"/>
      <c r="Y6" s="110"/>
      <c r="Z6" s="110"/>
    </row>
    <row r="7" spans="1:26" s="79" customFormat="1" ht="30.75" customHeight="1">
      <c r="A7" s="383" t="s">
        <v>82</v>
      </c>
      <c r="B7" s="388" t="s">
        <v>109</v>
      </c>
      <c r="C7" s="393" t="s">
        <v>83</v>
      </c>
      <c r="D7" s="394"/>
      <c r="E7" s="392" t="s">
        <v>84</v>
      </c>
      <c r="F7" s="392"/>
      <c r="G7" s="392"/>
      <c r="H7" s="392"/>
      <c r="I7" s="392"/>
      <c r="J7" s="392"/>
      <c r="K7" s="392"/>
      <c r="L7" s="392"/>
      <c r="M7" s="380" t="s">
        <v>98</v>
      </c>
      <c r="N7" s="381"/>
      <c r="O7" s="381"/>
      <c r="P7" s="381"/>
      <c r="Q7" s="381"/>
      <c r="R7" s="381"/>
      <c r="S7" s="381"/>
      <c r="T7" s="381"/>
      <c r="U7" s="381"/>
      <c r="V7" s="381"/>
      <c r="W7" s="382" t="s">
        <v>85</v>
      </c>
      <c r="X7" s="382"/>
      <c r="Y7" s="382" t="s">
        <v>86</v>
      </c>
      <c r="Z7" s="382"/>
    </row>
    <row r="8" spans="1:26" s="79" customFormat="1" ht="39.75" customHeight="1">
      <c r="A8" s="384"/>
      <c r="B8" s="389"/>
      <c r="C8" s="386" t="s">
        <v>87</v>
      </c>
      <c r="D8" s="387"/>
      <c r="E8" s="379" t="s">
        <v>88</v>
      </c>
      <c r="F8" s="379"/>
      <c r="G8" s="379" t="s">
        <v>89</v>
      </c>
      <c r="H8" s="379"/>
      <c r="I8" s="379" t="s">
        <v>90</v>
      </c>
      <c r="J8" s="379"/>
      <c r="K8" s="379" t="s">
        <v>91</v>
      </c>
      <c r="L8" s="379"/>
      <c r="M8" s="376" t="s">
        <v>99</v>
      </c>
      <c r="N8" s="376"/>
      <c r="O8" s="376" t="s">
        <v>100</v>
      </c>
      <c r="P8" s="376"/>
      <c r="Q8" s="376" t="s">
        <v>101</v>
      </c>
      <c r="R8" s="376"/>
      <c r="S8" s="376" t="s">
        <v>102</v>
      </c>
      <c r="T8" s="376"/>
      <c r="U8" s="376" t="s">
        <v>103</v>
      </c>
      <c r="V8" s="377"/>
      <c r="W8" s="382"/>
      <c r="X8" s="382"/>
      <c r="Y8" s="382"/>
      <c r="Z8" s="382"/>
    </row>
    <row r="9" spans="1:26" s="79" customFormat="1" ht="25.5" customHeight="1">
      <c r="A9" s="385"/>
      <c r="B9" s="390"/>
      <c r="C9" s="112" t="s">
        <v>94</v>
      </c>
      <c r="D9" s="112" t="s">
        <v>95</v>
      </c>
      <c r="E9" s="113" t="s">
        <v>94</v>
      </c>
      <c r="F9" s="113" t="s">
        <v>95</v>
      </c>
      <c r="G9" s="113" t="s">
        <v>94</v>
      </c>
      <c r="H9" s="113" t="s">
        <v>95</v>
      </c>
      <c r="I9" s="113" t="s">
        <v>94</v>
      </c>
      <c r="J9" s="113" t="s">
        <v>95</v>
      </c>
      <c r="K9" s="113" t="s">
        <v>94</v>
      </c>
      <c r="L9" s="113" t="s">
        <v>95</v>
      </c>
      <c r="M9" s="78" t="s">
        <v>94</v>
      </c>
      <c r="N9" s="78" t="s">
        <v>95</v>
      </c>
      <c r="O9" s="78" t="s">
        <v>94</v>
      </c>
      <c r="P9" s="78" t="s">
        <v>95</v>
      </c>
      <c r="Q9" s="78" t="s">
        <v>94</v>
      </c>
      <c r="R9" s="78" t="s">
        <v>95</v>
      </c>
      <c r="S9" s="78" t="s">
        <v>94</v>
      </c>
      <c r="T9" s="78" t="s">
        <v>95</v>
      </c>
      <c r="U9" s="78" t="s">
        <v>94</v>
      </c>
      <c r="V9" s="78" t="s">
        <v>95</v>
      </c>
      <c r="W9" s="77" t="s">
        <v>94</v>
      </c>
      <c r="X9" s="77" t="s">
        <v>95</v>
      </c>
      <c r="Y9" s="77" t="s">
        <v>94</v>
      </c>
      <c r="Z9" s="77" t="s">
        <v>95</v>
      </c>
    </row>
    <row r="10" spans="1:26" s="115" customFormat="1" ht="19.5" customHeight="1">
      <c r="A10" s="80">
        <v>1</v>
      </c>
      <c r="B10" s="80">
        <v>2</v>
      </c>
      <c r="C10" s="80">
        <v>3</v>
      </c>
      <c r="D10" s="80">
        <v>4</v>
      </c>
      <c r="E10" s="114">
        <v>5</v>
      </c>
      <c r="F10" s="114">
        <v>6</v>
      </c>
      <c r="G10" s="114">
        <v>7</v>
      </c>
      <c r="H10" s="114">
        <v>8</v>
      </c>
      <c r="I10" s="114">
        <v>9</v>
      </c>
      <c r="J10" s="114">
        <v>10</v>
      </c>
      <c r="K10" s="114">
        <v>11</v>
      </c>
      <c r="L10" s="114">
        <v>12</v>
      </c>
      <c r="M10" s="114">
        <v>13</v>
      </c>
      <c r="N10" s="114">
        <v>14</v>
      </c>
      <c r="O10" s="114">
        <v>15</v>
      </c>
      <c r="P10" s="114">
        <v>16</v>
      </c>
      <c r="Q10" s="114">
        <v>17</v>
      </c>
      <c r="R10" s="114">
        <v>18</v>
      </c>
      <c r="S10" s="114">
        <v>19</v>
      </c>
      <c r="T10" s="114">
        <v>20</v>
      </c>
      <c r="U10" s="114">
        <v>21</v>
      </c>
      <c r="V10" s="114">
        <v>22</v>
      </c>
      <c r="W10" s="114">
        <v>23</v>
      </c>
      <c r="X10" s="114">
        <v>24</v>
      </c>
      <c r="Y10" s="114">
        <v>25</v>
      </c>
      <c r="Z10" s="114">
        <v>26</v>
      </c>
    </row>
    <row r="11" spans="1:26" s="120" customFormat="1" ht="82.5" customHeight="1">
      <c r="A11" s="116"/>
      <c r="B11" s="116" t="s">
        <v>115</v>
      </c>
      <c r="C11" s="117">
        <v>141</v>
      </c>
      <c r="D11" s="117">
        <v>141</v>
      </c>
      <c r="E11" s="118">
        <v>13</v>
      </c>
      <c r="F11" s="118">
        <v>13</v>
      </c>
      <c r="G11" s="118">
        <v>59</v>
      </c>
      <c r="H11" s="118">
        <v>59</v>
      </c>
      <c r="I11" s="118">
        <v>13</v>
      </c>
      <c r="J11" s="118">
        <v>13</v>
      </c>
      <c r="K11" s="118">
        <v>13</v>
      </c>
      <c r="L11" s="118">
        <v>13</v>
      </c>
      <c r="M11" s="119">
        <v>5</v>
      </c>
      <c r="N11" s="119">
        <v>5</v>
      </c>
      <c r="O11" s="119">
        <v>2</v>
      </c>
      <c r="P11" s="119">
        <v>2</v>
      </c>
      <c r="Q11" s="119">
        <v>1</v>
      </c>
      <c r="R11" s="119">
        <v>1</v>
      </c>
      <c r="S11" s="119" t="s">
        <v>116</v>
      </c>
      <c r="T11" s="119" t="s">
        <v>116</v>
      </c>
      <c r="U11" s="119">
        <v>1</v>
      </c>
      <c r="V11" s="119">
        <v>1</v>
      </c>
      <c r="W11" s="119">
        <v>2406</v>
      </c>
      <c r="X11" s="119">
        <v>2406</v>
      </c>
      <c r="Y11" s="119">
        <v>3085</v>
      </c>
      <c r="Z11" s="119">
        <v>3085</v>
      </c>
    </row>
    <row r="12" spans="12:24" ht="15"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</row>
    <row r="13" spans="12:24" ht="15"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</row>
    <row r="14" spans="12:24" ht="15"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</row>
    <row r="15" spans="12:24" ht="15"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</row>
    <row r="16" ht="15">
      <c r="X16" s="123"/>
    </row>
    <row r="17" spans="13:22" ht="16.5">
      <c r="M17" s="124"/>
      <c r="N17" s="124"/>
      <c r="O17" s="124"/>
      <c r="P17" s="124"/>
      <c r="Q17" s="124"/>
      <c r="R17" s="124"/>
      <c r="S17" s="124"/>
      <c r="T17" s="124"/>
      <c r="V17" s="94" t="s">
        <v>132</v>
      </c>
    </row>
    <row r="18" ht="16.5">
      <c r="V18" s="96" t="s">
        <v>133</v>
      </c>
    </row>
    <row r="19" ht="16.5">
      <c r="V19" s="96" t="s">
        <v>113</v>
      </c>
    </row>
    <row r="20" ht="16.5">
      <c r="V20" s="98" t="s">
        <v>134</v>
      </c>
    </row>
    <row r="21" ht="16.5">
      <c r="V21" s="96" t="s">
        <v>115</v>
      </c>
    </row>
  </sheetData>
  <sheetProtection/>
  <mergeCells count="21">
    <mergeCell ref="I8:J8"/>
    <mergeCell ref="M8:N8"/>
    <mergeCell ref="B7:B9"/>
    <mergeCell ref="O8:P8"/>
    <mergeCell ref="X5:Z5"/>
    <mergeCell ref="G8:H8"/>
    <mergeCell ref="Y7:Z8"/>
    <mergeCell ref="E7:L7"/>
    <mergeCell ref="E8:F8"/>
    <mergeCell ref="C7:D7"/>
    <mergeCell ref="Q8:R8"/>
    <mergeCell ref="U8:V8"/>
    <mergeCell ref="K1:L1"/>
    <mergeCell ref="K8:L8"/>
    <mergeCell ref="M7:V7"/>
    <mergeCell ref="A2:Z2"/>
    <mergeCell ref="W7:X8"/>
    <mergeCell ref="S8:T8"/>
    <mergeCell ref="A4:Z4"/>
    <mergeCell ref="A7:A9"/>
    <mergeCell ref="C8:D8"/>
  </mergeCells>
  <printOptions horizontalCentered="1"/>
  <pageMargins left="0.5" right="0.25" top="0.75" bottom="0.75" header="0.5" footer="0.5"/>
  <pageSetup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N.B.C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N.R.E.G.S.4</dc:creator>
  <cp:keywords/>
  <dc:description/>
  <cp:lastModifiedBy>MGNREGS-4</cp:lastModifiedBy>
  <cp:lastPrinted>2011-05-25T12:43:53Z</cp:lastPrinted>
  <dcterms:created xsi:type="dcterms:W3CDTF">2008-06-03T10:00:46Z</dcterms:created>
  <dcterms:modified xsi:type="dcterms:W3CDTF">2011-05-27T13:01:54Z</dcterms:modified>
  <cp:category/>
  <cp:version/>
  <cp:contentType/>
  <cp:contentStatus/>
</cp:coreProperties>
</file>